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idoe.sharepoint.com/OFFICES/Nutrition/Internal/Shared Documents/Eligibility Reports/2018-2019 Eligibility/"/>
    </mc:Choice>
  </mc:AlternateContent>
  <bookViews>
    <workbookView xWindow="0" yWindow="0" windowWidth="25200" windowHeight="11850"/>
  </bookViews>
  <sheets>
    <sheet name="October 2018" sheetId="1" r:id="rId1"/>
  </sheets>
  <definedNames>
    <definedName name="_xlnm.Print_Area" localSheetId="0">'October 2018'!$A$1:$L$475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58" i="1" l="1"/>
  <c r="I458" i="1"/>
  <c r="H458" i="1"/>
  <c r="E458" i="1"/>
  <c r="C458" i="1"/>
  <c r="L152" i="1"/>
  <c r="L151" i="1"/>
  <c r="C152" i="1"/>
  <c r="K318" i="1" l="1"/>
  <c r="K319" i="1"/>
  <c r="K320" i="1"/>
  <c r="L320" i="1" s="1"/>
  <c r="K321" i="1"/>
  <c r="L321" i="1" s="1"/>
  <c r="K322" i="1"/>
  <c r="J277" i="1"/>
  <c r="J280" i="1"/>
  <c r="J296" i="1" s="1"/>
  <c r="J293" i="1"/>
  <c r="I277" i="1"/>
  <c r="I280" i="1"/>
  <c r="I293" i="1"/>
  <c r="H277" i="1"/>
  <c r="H280" i="1"/>
  <c r="H296" i="1" s="1"/>
  <c r="H293" i="1"/>
  <c r="I144" i="1"/>
  <c r="I463" i="1"/>
  <c r="H144" i="1"/>
  <c r="H463" i="1" s="1"/>
  <c r="K463" i="1" s="1"/>
  <c r="E143" i="1"/>
  <c r="C144" i="1"/>
  <c r="C463" i="1" s="1"/>
  <c r="C277" i="1"/>
  <c r="C280" i="1"/>
  <c r="C293" i="1"/>
  <c r="C296" i="1" s="1"/>
  <c r="E293" i="1"/>
  <c r="K292" i="1"/>
  <c r="L292" i="1"/>
  <c r="E8" i="1"/>
  <c r="K140" i="1"/>
  <c r="K38" i="1"/>
  <c r="L38" i="1"/>
  <c r="J411" i="1"/>
  <c r="I411" i="1"/>
  <c r="H411" i="1"/>
  <c r="J360" i="1"/>
  <c r="I360" i="1"/>
  <c r="H360" i="1"/>
  <c r="J144" i="1"/>
  <c r="I141" i="1"/>
  <c r="I462" i="1"/>
  <c r="H141" i="1"/>
  <c r="H462" i="1" s="1"/>
  <c r="K462" i="1" s="1"/>
  <c r="J141" i="1"/>
  <c r="J138" i="1"/>
  <c r="H395" i="1"/>
  <c r="H397" i="1"/>
  <c r="J395" i="1"/>
  <c r="J397" i="1" s="1"/>
  <c r="I395" i="1"/>
  <c r="I397" i="1"/>
  <c r="J379" i="1"/>
  <c r="I379" i="1"/>
  <c r="H379" i="1"/>
  <c r="J371" i="1"/>
  <c r="I371" i="1"/>
  <c r="H371" i="1"/>
  <c r="J357" i="1"/>
  <c r="I357" i="1"/>
  <c r="I362" i="1" s="1"/>
  <c r="I8" i="1"/>
  <c r="I15" i="1"/>
  <c r="I23" i="1"/>
  <c r="I30" i="1" s="1"/>
  <c r="I28" i="1"/>
  <c r="I39" i="1"/>
  <c r="I67" i="1"/>
  <c r="I78" i="1"/>
  <c r="I88" i="1" s="1"/>
  <c r="I86" i="1"/>
  <c r="I96" i="1"/>
  <c r="I109" i="1"/>
  <c r="I112" i="1"/>
  <c r="I116" i="1"/>
  <c r="I120" i="1"/>
  <c r="I130" i="1"/>
  <c r="I138" i="1"/>
  <c r="I149" i="1"/>
  <c r="I155" i="1"/>
  <c r="I162" i="1"/>
  <c r="I167" i="1"/>
  <c r="I172" i="1"/>
  <c r="I175" i="1"/>
  <c r="I185" i="1"/>
  <c r="I196" i="1"/>
  <c r="I202" i="1"/>
  <c r="I221" i="1"/>
  <c r="I225" i="1"/>
  <c r="I233" i="1"/>
  <c r="I299" i="1"/>
  <c r="I307" i="1"/>
  <c r="I315" i="1"/>
  <c r="I324" i="1"/>
  <c r="I328" i="1"/>
  <c r="I330" i="1"/>
  <c r="I337" i="1"/>
  <c r="I408" i="1"/>
  <c r="I413" i="1"/>
  <c r="I420" i="1"/>
  <c r="I425" i="1" s="1"/>
  <c r="I423" i="1"/>
  <c r="I434" i="1"/>
  <c r="I438" i="1"/>
  <c r="H357" i="1"/>
  <c r="H362" i="1" s="1"/>
  <c r="H8" i="1"/>
  <c r="H15" i="1"/>
  <c r="H460" i="1" s="1"/>
  <c r="K460" i="1" s="1"/>
  <c r="H23" i="1"/>
  <c r="H28" i="1"/>
  <c r="H30" i="1"/>
  <c r="H39" i="1"/>
  <c r="H67" i="1"/>
  <c r="H78" i="1"/>
  <c r="H86" i="1"/>
  <c r="H88" i="1"/>
  <c r="H96" i="1"/>
  <c r="H109" i="1"/>
  <c r="H112" i="1"/>
  <c r="H116" i="1"/>
  <c r="H120" i="1"/>
  <c r="H130" i="1"/>
  <c r="H138" i="1"/>
  <c r="H146" i="1"/>
  <c r="H149" i="1"/>
  <c r="H299" i="1"/>
  <c r="H155" i="1"/>
  <c r="H162" i="1"/>
  <c r="H167" i="1"/>
  <c r="H172" i="1"/>
  <c r="H175" i="1"/>
  <c r="H185" i="1"/>
  <c r="H196" i="1"/>
  <c r="H202" i="1"/>
  <c r="H221" i="1"/>
  <c r="H227" i="1" s="1"/>
  <c r="H225" i="1"/>
  <c r="H233" i="1"/>
  <c r="H307" i="1"/>
  <c r="H315" i="1"/>
  <c r="H324" i="1"/>
  <c r="H328" i="1"/>
  <c r="H330" i="1"/>
  <c r="H337" i="1"/>
  <c r="H408" i="1"/>
  <c r="H413" i="1"/>
  <c r="H420" i="1"/>
  <c r="H425" i="1" s="1"/>
  <c r="H423" i="1"/>
  <c r="H434" i="1"/>
  <c r="H438" i="1"/>
  <c r="J337" i="1"/>
  <c r="J328" i="1"/>
  <c r="J324" i="1"/>
  <c r="J330" i="1"/>
  <c r="J315" i="1"/>
  <c r="J307" i="1"/>
  <c r="J299" i="1"/>
  <c r="K288" i="1"/>
  <c r="L288" i="1" s="1"/>
  <c r="K289" i="1"/>
  <c r="L289" i="1"/>
  <c r="K290" i="1"/>
  <c r="L290" i="1" s="1"/>
  <c r="H461" i="1"/>
  <c r="J233" i="1"/>
  <c r="J149" i="1"/>
  <c r="J225" i="1"/>
  <c r="J221" i="1"/>
  <c r="J202" i="1"/>
  <c r="J196" i="1"/>
  <c r="J185" i="1"/>
  <c r="J175" i="1"/>
  <c r="J172" i="1"/>
  <c r="J167" i="1"/>
  <c r="J162" i="1"/>
  <c r="J155" i="1"/>
  <c r="J130" i="1"/>
  <c r="J120" i="1"/>
  <c r="J116" i="1"/>
  <c r="J112" i="1"/>
  <c r="J109" i="1"/>
  <c r="J96" i="1"/>
  <c r="J86" i="1"/>
  <c r="J78" i="1"/>
  <c r="J88" i="1"/>
  <c r="J67" i="1"/>
  <c r="J39" i="1"/>
  <c r="J28" i="1"/>
  <c r="J23" i="1"/>
  <c r="J30" i="1" s="1"/>
  <c r="J15" i="1"/>
  <c r="K2" i="1"/>
  <c r="L2" i="1"/>
  <c r="J8" i="1"/>
  <c r="J408" i="1"/>
  <c r="J420" i="1"/>
  <c r="J423" i="1"/>
  <c r="J438" i="1"/>
  <c r="J434" i="1"/>
  <c r="C299" i="1"/>
  <c r="C149" i="1"/>
  <c r="C461" i="1"/>
  <c r="C357" i="1"/>
  <c r="C362" i="1" s="1"/>
  <c r="C360" i="1"/>
  <c r="E220" i="1"/>
  <c r="K220" i="1"/>
  <c r="E66" i="1"/>
  <c r="K66" i="1"/>
  <c r="E65" i="1"/>
  <c r="K65" i="1"/>
  <c r="C67" i="1"/>
  <c r="C86" i="1"/>
  <c r="C88" i="1" s="1"/>
  <c r="C78" i="1"/>
  <c r="C438" i="1"/>
  <c r="C434" i="1"/>
  <c r="C423" i="1"/>
  <c r="C425" i="1" s="1"/>
  <c r="C420" i="1"/>
  <c r="C411" i="1"/>
  <c r="K410" i="1"/>
  <c r="L410" i="1" s="1"/>
  <c r="E410" i="1"/>
  <c r="E411" i="1" s="1"/>
  <c r="E413" i="1" s="1"/>
  <c r="C408" i="1"/>
  <c r="C413" i="1" s="1"/>
  <c r="C395" i="1"/>
  <c r="C397" i="1" s="1"/>
  <c r="C390" i="1"/>
  <c r="C379" i="1"/>
  <c r="C371" i="1"/>
  <c r="K359" i="1"/>
  <c r="E359" i="1"/>
  <c r="E360" i="1" s="1"/>
  <c r="C337" i="1"/>
  <c r="C328" i="1"/>
  <c r="C330" i="1" s="1"/>
  <c r="C324" i="1"/>
  <c r="C315" i="1"/>
  <c r="C307" i="1"/>
  <c r="E280" i="1"/>
  <c r="E461" i="1" s="1"/>
  <c r="C233" i="1"/>
  <c r="C225" i="1"/>
  <c r="C221" i="1"/>
  <c r="C227" i="1" s="1"/>
  <c r="C202" i="1"/>
  <c r="C196" i="1"/>
  <c r="C185" i="1"/>
  <c r="C175" i="1"/>
  <c r="C172" i="1"/>
  <c r="C167" i="1"/>
  <c r="C162" i="1"/>
  <c r="C155" i="1"/>
  <c r="K143" i="1"/>
  <c r="K144" i="1" s="1"/>
  <c r="C141" i="1"/>
  <c r="C462" i="1" s="1"/>
  <c r="E140" i="1"/>
  <c r="C138" i="1"/>
  <c r="C130" i="1"/>
  <c r="C120" i="1"/>
  <c r="C116" i="1"/>
  <c r="C112" i="1"/>
  <c r="C109" i="1"/>
  <c r="C96" i="1"/>
  <c r="C39" i="1"/>
  <c r="C28" i="1"/>
  <c r="C23" i="1"/>
  <c r="C30" i="1" s="1"/>
  <c r="C15" i="1"/>
  <c r="C8" i="1"/>
  <c r="K437" i="1"/>
  <c r="K436" i="1"/>
  <c r="E438" i="1"/>
  <c r="K433" i="1"/>
  <c r="K432" i="1"/>
  <c r="L432" i="1" s="1"/>
  <c r="K431" i="1"/>
  <c r="L431" i="1" s="1"/>
  <c r="K430" i="1"/>
  <c r="L430" i="1" s="1"/>
  <c r="K429" i="1"/>
  <c r="L429" i="1"/>
  <c r="K428" i="1"/>
  <c r="K427" i="1"/>
  <c r="L427" i="1"/>
  <c r="K422" i="1"/>
  <c r="K423" i="1" s="1"/>
  <c r="L423" i="1" s="1"/>
  <c r="E423" i="1"/>
  <c r="K419" i="1"/>
  <c r="L419" i="1"/>
  <c r="K418" i="1"/>
  <c r="L418" i="1" s="1"/>
  <c r="K417" i="1"/>
  <c r="L417" i="1" s="1"/>
  <c r="K416" i="1"/>
  <c r="L416" i="1" s="1"/>
  <c r="K415" i="1"/>
  <c r="L415" i="1" s="1"/>
  <c r="K407" i="1"/>
  <c r="L407" i="1" s="1"/>
  <c r="K406" i="1"/>
  <c r="L406" i="1"/>
  <c r="K405" i="1"/>
  <c r="L405" i="1" s="1"/>
  <c r="K404" i="1"/>
  <c r="L404" i="1"/>
  <c r="K403" i="1"/>
  <c r="L403" i="1" s="1"/>
  <c r="K402" i="1"/>
  <c r="L402" i="1"/>
  <c r="K394" i="1"/>
  <c r="K393" i="1"/>
  <c r="L393" i="1" s="1"/>
  <c r="K392" i="1"/>
  <c r="K395" i="1" s="1"/>
  <c r="L392" i="1"/>
  <c r="K389" i="1"/>
  <c r="L389" i="1" s="1"/>
  <c r="K388" i="1"/>
  <c r="L388" i="1"/>
  <c r="K387" i="1"/>
  <c r="K386" i="1"/>
  <c r="L386" i="1"/>
  <c r="K385" i="1"/>
  <c r="L385" i="1" s="1"/>
  <c r="K384" i="1"/>
  <c r="K383" i="1"/>
  <c r="L383" i="1"/>
  <c r="K382" i="1"/>
  <c r="L382" i="1" s="1"/>
  <c r="K381" i="1"/>
  <c r="K378" i="1"/>
  <c r="K377" i="1"/>
  <c r="L377" i="1"/>
  <c r="K376" i="1"/>
  <c r="L376" i="1" s="1"/>
  <c r="K375" i="1"/>
  <c r="L375" i="1"/>
  <c r="K374" i="1"/>
  <c r="K373" i="1"/>
  <c r="K370" i="1"/>
  <c r="L370" i="1"/>
  <c r="K369" i="1"/>
  <c r="L369" i="1" s="1"/>
  <c r="K368" i="1"/>
  <c r="L368" i="1"/>
  <c r="K367" i="1"/>
  <c r="K366" i="1"/>
  <c r="K365" i="1"/>
  <c r="K364" i="1"/>
  <c r="E371" i="1"/>
  <c r="K356" i="1"/>
  <c r="K355" i="1"/>
  <c r="L355" i="1"/>
  <c r="K354" i="1"/>
  <c r="K353" i="1"/>
  <c r="L353" i="1"/>
  <c r="K352" i="1"/>
  <c r="L352" i="1" s="1"/>
  <c r="K351" i="1"/>
  <c r="L351" i="1"/>
  <c r="K350" i="1"/>
  <c r="L350" i="1" s="1"/>
  <c r="K349" i="1"/>
  <c r="L349" i="1"/>
  <c r="K348" i="1"/>
  <c r="L348" i="1" s="1"/>
  <c r="K347" i="1"/>
  <c r="L347" i="1"/>
  <c r="K346" i="1"/>
  <c r="L346" i="1" s="1"/>
  <c r="K345" i="1"/>
  <c r="L345" i="1"/>
  <c r="K344" i="1"/>
  <c r="L344" i="1" s="1"/>
  <c r="K343" i="1"/>
  <c r="L343" i="1"/>
  <c r="K342" i="1"/>
  <c r="L342" i="1" s="1"/>
  <c r="K341" i="1"/>
  <c r="L341" i="1"/>
  <c r="K340" i="1"/>
  <c r="L340" i="1" s="1"/>
  <c r="K339" i="1"/>
  <c r="L339" i="1"/>
  <c r="K336" i="1"/>
  <c r="L336" i="1" s="1"/>
  <c r="K335" i="1"/>
  <c r="L335" i="1"/>
  <c r="K334" i="1"/>
  <c r="L334" i="1" s="1"/>
  <c r="K333" i="1"/>
  <c r="L333" i="1"/>
  <c r="K332" i="1"/>
  <c r="L332" i="1" s="1"/>
  <c r="K327" i="1"/>
  <c r="L327" i="1"/>
  <c r="K326" i="1"/>
  <c r="E328" i="1"/>
  <c r="K323" i="1"/>
  <c r="L323" i="1" s="1"/>
  <c r="E324" i="1"/>
  <c r="E330" i="1" s="1"/>
  <c r="L322" i="1"/>
  <c r="L319" i="1"/>
  <c r="L318" i="1"/>
  <c r="K317" i="1"/>
  <c r="L317" i="1" s="1"/>
  <c r="K314" i="1"/>
  <c r="L314" i="1" s="1"/>
  <c r="K313" i="1"/>
  <c r="L313" i="1" s="1"/>
  <c r="K312" i="1"/>
  <c r="L312" i="1"/>
  <c r="K311" i="1"/>
  <c r="L311" i="1" s="1"/>
  <c r="K310" i="1"/>
  <c r="L310" i="1"/>
  <c r="E315" i="1"/>
  <c r="K309" i="1"/>
  <c r="L309" i="1"/>
  <c r="K306" i="1"/>
  <c r="L306" i="1" s="1"/>
  <c r="K305" i="1"/>
  <c r="L305" i="1"/>
  <c r="K304" i="1"/>
  <c r="L304" i="1" s="1"/>
  <c r="K303" i="1"/>
  <c r="L303" i="1" s="1"/>
  <c r="K302" i="1"/>
  <c r="L302" i="1" s="1"/>
  <c r="K298" i="1"/>
  <c r="L298" i="1" s="1"/>
  <c r="E299" i="1"/>
  <c r="E149" i="1"/>
  <c r="K291" i="1"/>
  <c r="L291" i="1"/>
  <c r="K287" i="1"/>
  <c r="L287" i="1" s="1"/>
  <c r="K286" i="1"/>
  <c r="L286" i="1"/>
  <c r="K285" i="1"/>
  <c r="L285" i="1" s="1"/>
  <c r="K284" i="1"/>
  <c r="K283" i="1"/>
  <c r="L283" i="1" s="1"/>
  <c r="K282" i="1"/>
  <c r="L282" i="1"/>
  <c r="K279" i="1"/>
  <c r="L279" i="1" s="1"/>
  <c r="K276" i="1"/>
  <c r="L276" i="1"/>
  <c r="K275" i="1"/>
  <c r="L275" i="1" s="1"/>
  <c r="K274" i="1"/>
  <c r="L274" i="1" s="1"/>
  <c r="K273" i="1"/>
  <c r="L273" i="1"/>
  <c r="K272" i="1"/>
  <c r="L272" i="1" s="1"/>
  <c r="K271" i="1"/>
  <c r="L271" i="1"/>
  <c r="K270" i="1"/>
  <c r="L270" i="1" s="1"/>
  <c r="K269" i="1"/>
  <c r="L269" i="1"/>
  <c r="K268" i="1"/>
  <c r="L268" i="1" s="1"/>
  <c r="K267" i="1"/>
  <c r="L267" i="1" s="1"/>
  <c r="K266" i="1"/>
  <c r="L266" i="1" s="1"/>
  <c r="K265" i="1"/>
  <c r="L265" i="1"/>
  <c r="K264" i="1"/>
  <c r="L264" i="1" s="1"/>
  <c r="K263" i="1"/>
  <c r="L263" i="1"/>
  <c r="K262" i="1"/>
  <c r="L262" i="1" s="1"/>
  <c r="K261" i="1"/>
  <c r="L261" i="1"/>
  <c r="K260" i="1"/>
  <c r="L260" i="1" s="1"/>
  <c r="K259" i="1"/>
  <c r="L259" i="1" s="1"/>
  <c r="K258" i="1"/>
  <c r="L258" i="1" s="1"/>
  <c r="K257" i="1"/>
  <c r="L257" i="1"/>
  <c r="K256" i="1"/>
  <c r="L256" i="1" s="1"/>
  <c r="K255" i="1"/>
  <c r="L255" i="1"/>
  <c r="K254" i="1"/>
  <c r="L254" i="1" s="1"/>
  <c r="K253" i="1"/>
  <c r="L253" i="1"/>
  <c r="K252" i="1"/>
  <c r="L252" i="1" s="1"/>
  <c r="K251" i="1"/>
  <c r="L251" i="1" s="1"/>
  <c r="K250" i="1"/>
  <c r="L250" i="1" s="1"/>
  <c r="K249" i="1"/>
  <c r="L249" i="1"/>
  <c r="K248" i="1"/>
  <c r="L248" i="1" s="1"/>
  <c r="K247" i="1"/>
  <c r="L247" i="1"/>
  <c r="K246" i="1"/>
  <c r="L246" i="1" s="1"/>
  <c r="K245" i="1"/>
  <c r="L245" i="1"/>
  <c r="K244" i="1"/>
  <c r="L244" i="1" s="1"/>
  <c r="K243" i="1"/>
  <c r="L243" i="1" s="1"/>
  <c r="K242" i="1"/>
  <c r="L242" i="1" s="1"/>
  <c r="K241" i="1"/>
  <c r="L241" i="1"/>
  <c r="K240" i="1"/>
  <c r="L240" i="1" s="1"/>
  <c r="K239" i="1"/>
  <c r="L239" i="1"/>
  <c r="K238" i="1"/>
  <c r="L238" i="1" s="1"/>
  <c r="K237" i="1"/>
  <c r="L237" i="1"/>
  <c r="K236" i="1"/>
  <c r="L236" i="1" s="1"/>
  <c r="K235" i="1"/>
  <c r="L235" i="1" s="1"/>
  <c r="K232" i="1"/>
  <c r="L232" i="1" s="1"/>
  <c r="K231" i="1"/>
  <c r="L231" i="1"/>
  <c r="K230" i="1"/>
  <c r="L230" i="1" s="1"/>
  <c r="K229" i="1"/>
  <c r="L229" i="1"/>
  <c r="K224" i="1"/>
  <c r="L224" i="1" s="1"/>
  <c r="K223" i="1"/>
  <c r="L223" i="1"/>
  <c r="E225" i="1"/>
  <c r="E459" i="1" s="1"/>
  <c r="E221" i="1"/>
  <c r="E227" i="1" s="1"/>
  <c r="K27" i="1"/>
  <c r="L27" i="1" s="1"/>
  <c r="E28" i="1"/>
  <c r="E86" i="1"/>
  <c r="K219" i="1"/>
  <c r="L219" i="1" s="1"/>
  <c r="K218" i="1"/>
  <c r="L218" i="1" s="1"/>
  <c r="K217" i="1"/>
  <c r="L217" i="1"/>
  <c r="K216" i="1"/>
  <c r="L216" i="1" s="1"/>
  <c r="K215" i="1"/>
  <c r="L215" i="1"/>
  <c r="K214" i="1"/>
  <c r="L214" i="1" s="1"/>
  <c r="K213" i="1"/>
  <c r="L213" i="1"/>
  <c r="K212" i="1"/>
  <c r="L212" i="1" s="1"/>
  <c r="K211" i="1"/>
  <c r="L211" i="1" s="1"/>
  <c r="K210" i="1"/>
  <c r="L210" i="1" s="1"/>
  <c r="K209" i="1"/>
  <c r="L209" i="1"/>
  <c r="K208" i="1"/>
  <c r="L208" i="1" s="1"/>
  <c r="K207" i="1"/>
  <c r="K221" i="1" s="1"/>
  <c r="L207" i="1"/>
  <c r="K206" i="1"/>
  <c r="L206" i="1" s="1"/>
  <c r="K205" i="1"/>
  <c r="L205" i="1"/>
  <c r="K204" i="1"/>
  <c r="L204" i="1" s="1"/>
  <c r="K201" i="1"/>
  <c r="L201" i="1" s="1"/>
  <c r="K200" i="1"/>
  <c r="L200" i="1" s="1"/>
  <c r="K199" i="1"/>
  <c r="L199" i="1"/>
  <c r="K198" i="1"/>
  <c r="L198" i="1" s="1"/>
  <c r="E202" i="1"/>
  <c r="K195" i="1"/>
  <c r="L195" i="1" s="1"/>
  <c r="K194" i="1"/>
  <c r="L194" i="1"/>
  <c r="K193" i="1"/>
  <c r="L193" i="1" s="1"/>
  <c r="K192" i="1"/>
  <c r="K191" i="1"/>
  <c r="L191" i="1" s="1"/>
  <c r="K190" i="1"/>
  <c r="L190" i="1" s="1"/>
  <c r="K189" i="1"/>
  <c r="L189" i="1"/>
  <c r="K188" i="1"/>
  <c r="L188" i="1" s="1"/>
  <c r="K187" i="1"/>
  <c r="L187" i="1"/>
  <c r="K184" i="1"/>
  <c r="L184" i="1" s="1"/>
  <c r="K183" i="1"/>
  <c r="L183" i="1"/>
  <c r="K182" i="1"/>
  <c r="L182" i="1" s="1"/>
  <c r="K181" i="1"/>
  <c r="L181" i="1" s="1"/>
  <c r="K180" i="1"/>
  <c r="L180" i="1" s="1"/>
  <c r="K179" i="1"/>
  <c r="L179" i="1"/>
  <c r="K178" i="1"/>
  <c r="L178" i="1" s="1"/>
  <c r="K177" i="1"/>
  <c r="K185" i="1" s="1"/>
  <c r="L185" i="1" s="1"/>
  <c r="L177" i="1"/>
  <c r="E185" i="1"/>
  <c r="K174" i="1"/>
  <c r="K175" i="1"/>
  <c r="L175" i="1" s="1"/>
  <c r="E175" i="1"/>
  <c r="K171" i="1"/>
  <c r="L171" i="1" s="1"/>
  <c r="E172" i="1"/>
  <c r="K170" i="1"/>
  <c r="L170" i="1" s="1"/>
  <c r="K169" i="1"/>
  <c r="L169" i="1"/>
  <c r="K166" i="1"/>
  <c r="L166" i="1" s="1"/>
  <c r="K165" i="1"/>
  <c r="L165" i="1"/>
  <c r="K164" i="1"/>
  <c r="K167" i="1" s="1"/>
  <c r="L167" i="1" s="1"/>
  <c r="K161" i="1"/>
  <c r="L161" i="1" s="1"/>
  <c r="K160" i="1"/>
  <c r="L160" i="1"/>
  <c r="K159" i="1"/>
  <c r="L159" i="1" s="1"/>
  <c r="E162" i="1"/>
  <c r="K157" i="1"/>
  <c r="K162" i="1" s="1"/>
  <c r="L162" i="1" s="1"/>
  <c r="K158" i="1"/>
  <c r="L158" i="1" s="1"/>
  <c r="K154" i="1"/>
  <c r="K155" i="1" s="1"/>
  <c r="L155" i="1" s="1"/>
  <c r="E155" i="1"/>
  <c r="K148" i="1"/>
  <c r="K149" i="1"/>
  <c r="L149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29" i="1"/>
  <c r="L129" i="1" s="1"/>
  <c r="K128" i="1"/>
  <c r="L128" i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19" i="1"/>
  <c r="L119" i="1" s="1"/>
  <c r="K118" i="1"/>
  <c r="E120" i="1"/>
  <c r="K115" i="1"/>
  <c r="L115" i="1" s="1"/>
  <c r="K114" i="1"/>
  <c r="K111" i="1"/>
  <c r="L111" i="1"/>
  <c r="K108" i="1"/>
  <c r="L108" i="1" s="1"/>
  <c r="K107" i="1"/>
  <c r="L107" i="1" s="1"/>
  <c r="K106" i="1"/>
  <c r="L106" i="1" s="1"/>
  <c r="E109" i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/>
  <c r="K99" i="1"/>
  <c r="L99" i="1" s="1"/>
  <c r="K98" i="1"/>
  <c r="L98" i="1"/>
  <c r="K95" i="1"/>
  <c r="L95" i="1" s="1"/>
  <c r="K94" i="1"/>
  <c r="K93" i="1"/>
  <c r="L93" i="1" s="1"/>
  <c r="K92" i="1"/>
  <c r="L92" i="1" s="1"/>
  <c r="K91" i="1"/>
  <c r="K90" i="1"/>
  <c r="L90" i="1" s="1"/>
  <c r="E96" i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7" i="1"/>
  <c r="L77" i="1" s="1"/>
  <c r="K76" i="1"/>
  <c r="L76" i="1" s="1"/>
  <c r="K75" i="1"/>
  <c r="L75" i="1" s="1"/>
  <c r="K74" i="1"/>
  <c r="L74" i="1" s="1"/>
  <c r="K73" i="1"/>
  <c r="K72" i="1"/>
  <c r="L72" i="1" s="1"/>
  <c r="K71" i="1"/>
  <c r="L71" i="1" s="1"/>
  <c r="E78" i="1"/>
  <c r="E460" i="1" s="1"/>
  <c r="K70" i="1"/>
  <c r="L70" i="1" s="1"/>
  <c r="K69" i="1"/>
  <c r="L69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/>
  <c r="K43" i="1"/>
  <c r="L43" i="1" s="1"/>
  <c r="K42" i="1"/>
  <c r="L42" i="1"/>
  <c r="K41" i="1"/>
  <c r="E67" i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26" i="1"/>
  <c r="L26" i="1"/>
  <c r="K25" i="1"/>
  <c r="L25" i="1"/>
  <c r="K22" i="1"/>
  <c r="L22" i="1"/>
  <c r="K21" i="1"/>
  <c r="L21" i="1" s="1"/>
  <c r="K20" i="1"/>
  <c r="L20" i="1" s="1"/>
  <c r="K19" i="1"/>
  <c r="L19" i="1" s="1"/>
  <c r="K18" i="1"/>
  <c r="L18" i="1" s="1"/>
  <c r="K17" i="1"/>
  <c r="L17" i="1" s="1"/>
  <c r="K14" i="1"/>
  <c r="L14" i="1" s="1"/>
  <c r="K13" i="1"/>
  <c r="L13" i="1"/>
  <c r="K12" i="1"/>
  <c r="L12" i="1" s="1"/>
  <c r="K11" i="1"/>
  <c r="L11" i="1"/>
  <c r="E15" i="1"/>
  <c r="K10" i="1"/>
  <c r="K7" i="1"/>
  <c r="L7" i="1"/>
  <c r="K6" i="1"/>
  <c r="L6" i="1" s="1"/>
  <c r="K5" i="1"/>
  <c r="L5" i="1"/>
  <c r="K4" i="1"/>
  <c r="L4" i="1" s="1"/>
  <c r="K3" i="1"/>
  <c r="L3" i="1" s="1"/>
  <c r="E233" i="1"/>
  <c r="E167" i="1"/>
  <c r="L378" i="1"/>
  <c r="K141" i="1"/>
  <c r="E138" i="1"/>
  <c r="E116" i="1"/>
  <c r="L114" i="1"/>
  <c r="L364" i="1"/>
  <c r="E196" i="1"/>
  <c r="L174" i="1"/>
  <c r="E130" i="1"/>
  <c r="E337" i="1"/>
  <c r="E112" i="1"/>
  <c r="E277" i="1"/>
  <c r="E23" i="1"/>
  <c r="E39" i="1"/>
  <c r="L94" i="1"/>
  <c r="L164" i="1"/>
  <c r="L192" i="1"/>
  <c r="E307" i="1"/>
  <c r="L154" i="1"/>
  <c r="L65" i="1"/>
  <c r="L356" i="1"/>
  <c r="L220" i="1"/>
  <c r="J413" i="1"/>
  <c r="K371" i="1"/>
  <c r="L371" i="1"/>
  <c r="L118" i="1"/>
  <c r="L365" i="1"/>
  <c r="L367" i="1"/>
  <c r="L387" i="1"/>
  <c r="L394" i="1"/>
  <c r="E408" i="1"/>
  <c r="E357" i="1"/>
  <c r="E379" i="1"/>
  <c r="E420" i="1"/>
  <c r="E434" i="1"/>
  <c r="L366" i="1"/>
  <c r="L384" i="1"/>
  <c r="K299" i="1"/>
  <c r="L299" i="1" s="1"/>
  <c r="K112" i="1"/>
  <c r="L112" i="1" s="1"/>
  <c r="L354" i="1"/>
  <c r="L433" i="1"/>
  <c r="L373" i="1"/>
  <c r="E425" i="1"/>
  <c r="J146" i="1"/>
  <c r="E395" i="1"/>
  <c r="L436" i="1"/>
  <c r="E30" i="1"/>
  <c r="L458" i="1"/>
  <c r="L284" i="1"/>
  <c r="J227" i="1"/>
  <c r="K225" i="1"/>
  <c r="L225" i="1" s="1"/>
  <c r="H459" i="1"/>
  <c r="I459" i="1"/>
  <c r="K459" i="1"/>
  <c r="L459" i="1"/>
  <c r="K196" i="1"/>
  <c r="L196" i="1" s="1"/>
  <c r="L148" i="1"/>
  <c r="L157" i="1"/>
  <c r="L91" i="1"/>
  <c r="E88" i="1"/>
  <c r="L73" i="1"/>
  <c r="L41" i="1"/>
  <c r="L10" i="1"/>
  <c r="E296" i="1"/>
  <c r="L395" i="1"/>
  <c r="E397" i="1"/>
  <c r="E362" i="1"/>
  <c r="I460" i="1"/>
  <c r="K23" i="1"/>
  <c r="L23" i="1" s="1"/>
  <c r="K96" i="1"/>
  <c r="L96" i="1" s="1"/>
  <c r="H457" i="1"/>
  <c r="J362" i="1"/>
  <c r="K39" i="1"/>
  <c r="L39" i="1" s="1"/>
  <c r="K172" i="1"/>
  <c r="L172" i="1"/>
  <c r="K109" i="1"/>
  <c r="L109" i="1" s="1"/>
  <c r="I146" i="1"/>
  <c r="K227" i="1" l="1"/>
  <c r="L227" i="1" s="1"/>
  <c r="L221" i="1"/>
  <c r="C457" i="1"/>
  <c r="L460" i="1"/>
  <c r="L326" i="1"/>
  <c r="K328" i="1"/>
  <c r="L328" i="1" s="1"/>
  <c r="K420" i="1"/>
  <c r="L420" i="1" s="1"/>
  <c r="K67" i="1"/>
  <c r="L67" i="1" s="1"/>
  <c r="K233" i="1"/>
  <c r="L233" i="1" s="1"/>
  <c r="K293" i="1"/>
  <c r="L293" i="1" s="1"/>
  <c r="K28" i="1"/>
  <c r="L28" i="1" s="1"/>
  <c r="K277" i="1"/>
  <c r="L277" i="1" s="1"/>
  <c r="K324" i="1"/>
  <c r="L324" i="1" s="1"/>
  <c r="C459" i="1"/>
  <c r="K15" i="1"/>
  <c r="L15" i="1" s="1"/>
  <c r="K120" i="1"/>
  <c r="L120" i="1" s="1"/>
  <c r="K315" i="1"/>
  <c r="L315" i="1" s="1"/>
  <c r="K425" i="1"/>
  <c r="L425" i="1" s="1"/>
  <c r="K138" i="1"/>
  <c r="K130" i="1"/>
  <c r="L130" i="1" s="1"/>
  <c r="K357" i="1"/>
  <c r="L357" i="1" s="1"/>
  <c r="K86" i="1"/>
  <c r="L86" i="1" s="1"/>
  <c r="K116" i="1"/>
  <c r="L116" i="1" s="1"/>
  <c r="K307" i="1"/>
  <c r="L307" i="1" s="1"/>
  <c r="K337" i="1"/>
  <c r="L337" i="1" s="1"/>
  <c r="L422" i="1"/>
  <c r="K280" i="1"/>
  <c r="L280" i="1" s="1"/>
  <c r="L381" i="1"/>
  <c r="E141" i="1"/>
  <c r="L140" i="1"/>
  <c r="K411" i="1"/>
  <c r="L411" i="1" s="1"/>
  <c r="L66" i="1"/>
  <c r="J425" i="1"/>
  <c r="K390" i="1"/>
  <c r="L390" i="1" s="1"/>
  <c r="K413" i="1"/>
  <c r="L413" i="1" s="1"/>
  <c r="K202" i="1"/>
  <c r="L202" i="1" s="1"/>
  <c r="L437" i="1"/>
  <c r="K438" i="1"/>
  <c r="L438" i="1" s="1"/>
  <c r="L143" i="1"/>
  <c r="E144" i="1"/>
  <c r="E463" i="1" s="1"/>
  <c r="I296" i="1"/>
  <c r="I461" i="1"/>
  <c r="K461" i="1" s="1"/>
  <c r="L461" i="1" s="1"/>
  <c r="L374" i="1"/>
  <c r="K379" i="1"/>
  <c r="L379" i="1" s="1"/>
  <c r="L428" i="1"/>
  <c r="K434" i="1"/>
  <c r="L434" i="1" s="1"/>
  <c r="L359" i="1"/>
  <c r="K360" i="1"/>
  <c r="L360" i="1" s="1"/>
  <c r="K78" i="1"/>
  <c r="K330" i="1"/>
  <c r="L330" i="1" s="1"/>
  <c r="K8" i="1"/>
  <c r="L8" i="1" s="1"/>
  <c r="K408" i="1"/>
  <c r="L408" i="1" s="1"/>
  <c r="C460" i="1"/>
  <c r="C146" i="1"/>
  <c r="I227" i="1"/>
  <c r="I457" i="1" s="1"/>
  <c r="K457" i="1" s="1"/>
  <c r="L463" i="1"/>
  <c r="K362" i="1" l="1"/>
  <c r="L362" i="1" s="1"/>
  <c r="K397" i="1"/>
  <c r="L397" i="1" s="1"/>
  <c r="L144" i="1"/>
  <c r="L138" i="1"/>
  <c r="K146" i="1"/>
  <c r="L146" i="1" s="1"/>
  <c r="K296" i="1"/>
  <c r="L296" i="1" s="1"/>
  <c r="K30" i="1"/>
  <c r="L30" i="1" s="1"/>
  <c r="K88" i="1"/>
  <c r="L88" i="1" s="1"/>
  <c r="L78" i="1"/>
  <c r="E462" i="1"/>
  <c r="L462" i="1" s="1"/>
  <c r="E146" i="1"/>
  <c r="E457" i="1" s="1"/>
  <c r="L457" i="1" s="1"/>
  <c r="L141" i="1"/>
</calcChain>
</file>

<file path=xl/sharedStrings.xml><?xml version="1.0" encoding="utf-8"?>
<sst xmlns="http://schemas.openxmlformats.org/spreadsheetml/2006/main" count="1267" uniqueCount="518">
  <si>
    <t>District Code</t>
  </si>
  <si>
    <t>District Name</t>
  </si>
  <si>
    <t>School Code</t>
  </si>
  <si>
    <t>School Name</t>
  </si>
  <si>
    <t>Enrollment</t>
  </si>
  <si>
    <t>Grade Span</t>
  </si>
  <si>
    <t>Free</t>
  </si>
  <si>
    <t>Reduced</t>
  </si>
  <si>
    <t>Paid</t>
  </si>
  <si>
    <t>Total (F/R)</t>
  </si>
  <si>
    <t xml:space="preserve">% Eligibility </t>
  </si>
  <si>
    <t>E-rate Discount</t>
  </si>
  <si>
    <t>01</t>
  </si>
  <si>
    <t>Barrington</t>
  </si>
  <si>
    <t>Primrose Hill School</t>
  </si>
  <si>
    <t>PK</t>
  </si>
  <si>
    <t>Nayatt School</t>
  </si>
  <si>
    <t>Hampden Meadows School</t>
  </si>
  <si>
    <t>Barrington High School</t>
  </si>
  <si>
    <t>Barrington Middle School</t>
  </si>
  <si>
    <t>Sowams Elementary School</t>
  </si>
  <si>
    <t>KF</t>
  </si>
  <si>
    <t>Barrington Total</t>
  </si>
  <si>
    <t>Total Public Schools</t>
  </si>
  <si>
    <t>03</t>
  </si>
  <si>
    <t xml:space="preserve">Burrillville            </t>
  </si>
  <si>
    <t>Burrillville Middle School</t>
  </si>
  <si>
    <t>Steere Farm Elementary School</t>
  </si>
  <si>
    <t xml:space="preserve">William L. Callahan School                        </t>
  </si>
  <si>
    <t>Austin T. Levy School</t>
  </si>
  <si>
    <t>Burrillville High School</t>
  </si>
  <si>
    <t>Burrillville Total</t>
  </si>
  <si>
    <t>04</t>
  </si>
  <si>
    <t xml:space="preserve">Central Falls           </t>
  </si>
  <si>
    <t>Ella Risk School</t>
  </si>
  <si>
    <t>KG</t>
  </si>
  <si>
    <t>Capt. G. Harold Hunt School</t>
  </si>
  <si>
    <t>Veterans Memorial Elementary</t>
  </si>
  <si>
    <t>Central Falls Senior High School</t>
  </si>
  <si>
    <t>Dr. Earl F. Calcutt Middle School</t>
  </si>
  <si>
    <t>Margaret I. Robertson School</t>
  </si>
  <si>
    <t>Central Falls Total</t>
  </si>
  <si>
    <t>59</t>
  </si>
  <si>
    <t>Charter</t>
  </si>
  <si>
    <t>The Learning Community Charter School</t>
  </si>
  <si>
    <t>46</t>
  </si>
  <si>
    <t>Segue Institute for Learning</t>
  </si>
  <si>
    <t>42</t>
  </si>
  <si>
    <r>
      <t>Sheila Skip Nowell Leadership Academy</t>
    </r>
    <r>
      <rPr>
        <sz val="8"/>
        <color indexed="8"/>
        <rFont val="Arial"/>
        <family val="2"/>
      </rPr>
      <t xml:space="preserve"> (Central Campus)</t>
    </r>
  </si>
  <si>
    <t>Total Charter Schools</t>
  </si>
  <si>
    <t>Total for Central Falls</t>
  </si>
  <si>
    <t>Total Public &amp; Charter Schools</t>
  </si>
  <si>
    <t>06</t>
  </si>
  <si>
    <t xml:space="preserve">Coventry                </t>
  </si>
  <si>
    <t>Alan Shawn Feinstein Middle School Of Coventry</t>
  </si>
  <si>
    <t>Western Coventry School</t>
  </si>
  <si>
    <t>Hopkins Hill School</t>
  </si>
  <si>
    <t>Tiogue School</t>
  </si>
  <si>
    <t>Blackrock School</t>
  </si>
  <si>
    <t>Coventry High School</t>
  </si>
  <si>
    <t>Washington Oak School</t>
  </si>
  <si>
    <t>Coventry Total</t>
  </si>
  <si>
    <t>07</t>
  </si>
  <si>
    <t xml:space="preserve">Cranston                </t>
  </si>
  <si>
    <t>Oak Lawn School</t>
  </si>
  <si>
    <t>Cranston Early Learning Center</t>
  </si>
  <si>
    <t>PF</t>
  </si>
  <si>
    <t>Daniel D. Waterman School</t>
  </si>
  <si>
    <t>Chester W. Barrows School</t>
  </si>
  <si>
    <t>Cranston High School East</t>
  </si>
  <si>
    <t>Hugh B. Bain Middle School</t>
  </si>
  <si>
    <t>William R. Dutemple School</t>
  </si>
  <si>
    <t xml:space="preserve">Edward S. Rhodes School                           </t>
  </si>
  <si>
    <t>Eden Park School</t>
  </si>
  <si>
    <t>Gladstone Street School</t>
  </si>
  <si>
    <t>Stadium School</t>
  </si>
  <si>
    <t>Woodridge School</t>
  </si>
  <si>
    <t xml:space="preserve">Garden City School                                </t>
  </si>
  <si>
    <t>Park View Middle School</t>
  </si>
  <si>
    <t>George J. Peters School</t>
  </si>
  <si>
    <t>Arlington School</t>
  </si>
  <si>
    <t xml:space="preserve">Cranston High School West                         </t>
  </si>
  <si>
    <t xml:space="preserve">Stone Hill School                                 </t>
  </si>
  <si>
    <t>Glen Hills School</t>
  </si>
  <si>
    <t xml:space="preserve">Western Hills Middle School                       </t>
  </si>
  <si>
    <t>Edgewood Highland School</t>
  </si>
  <si>
    <t>NEL/CPS Construction Career Academy</t>
  </si>
  <si>
    <t>Orchard Farms Elementary School</t>
  </si>
  <si>
    <t>Hope Highlands Middle School</t>
  </si>
  <si>
    <t xml:space="preserve">Cranston                </t>
  </si>
  <si>
    <t>078A1</t>
  </si>
  <si>
    <t>Sanders Academy (enrollment included in high schools)</t>
  </si>
  <si>
    <t>078B6</t>
  </si>
  <si>
    <t>HortonTheraputic (enrollment included in elementary schools)</t>
  </si>
  <si>
    <t>Cranston Total</t>
  </si>
  <si>
    <t>08</t>
  </si>
  <si>
    <t xml:space="preserve">Cumberland              </t>
  </si>
  <si>
    <t>B.F. Norton Elementary School</t>
  </si>
  <si>
    <t>Garvin Memorial School</t>
  </si>
  <si>
    <t>Community School</t>
  </si>
  <si>
    <t>John J. McLaughlin Cumberland Hill School</t>
  </si>
  <si>
    <t>Ashton School</t>
  </si>
  <si>
    <t>Cumberland High School</t>
  </si>
  <si>
    <t>Joseph L. McCourt Middle School</t>
  </si>
  <si>
    <t>North Cumberland Middle School</t>
  </si>
  <si>
    <t>Cumberland Preschool Center</t>
  </si>
  <si>
    <t>Cumberland Total</t>
  </si>
  <si>
    <t>47</t>
  </si>
  <si>
    <t>Blackstone Valley Prep Mayoral Academy</t>
  </si>
  <si>
    <t>Blackstone Valley Prep Elementary School</t>
  </si>
  <si>
    <t>Blackstone Valley Prep Middle School</t>
  </si>
  <si>
    <t>Blackstone Valley Prep Elementary 2 School</t>
  </si>
  <si>
    <t>Blackstone Valley Prep High School</t>
  </si>
  <si>
    <t>Blackstone Valley Prep Elementary 3 School</t>
  </si>
  <si>
    <t>Blackstone Valley Prep Middle School 2</t>
  </si>
  <si>
    <t>Total for Cumberland</t>
  </si>
  <si>
    <t>Total Public, &amp; Charter Schools</t>
  </si>
  <si>
    <t>09</t>
  </si>
  <si>
    <t xml:space="preserve">East Greenwich          </t>
  </si>
  <si>
    <t>James H. Eldredge El. School</t>
  </si>
  <si>
    <t>Archie R. Cole Middle School</t>
  </si>
  <si>
    <t>Frenchtown School</t>
  </si>
  <si>
    <t>East Greenwich High School</t>
  </si>
  <si>
    <t>Meadowbrook Farms School</t>
  </si>
  <si>
    <t>George Hanaford School</t>
  </si>
  <si>
    <t>East Greenwich Total</t>
  </si>
  <si>
    <t>10</t>
  </si>
  <si>
    <t xml:space="preserve">East Providence         </t>
  </si>
  <si>
    <t>Edward R. Martin Middle School</t>
  </si>
  <si>
    <t>James R. D. Oldham School</t>
  </si>
  <si>
    <t>East Providence High School</t>
  </si>
  <si>
    <t>Kent Heights School</t>
  </si>
  <si>
    <t>Alice M. Waddington School</t>
  </si>
  <si>
    <t>Agnes B. Hennessey School</t>
  </si>
  <si>
    <t>Emma G. Whiteknact School</t>
  </si>
  <si>
    <t>Riverside Middle School</t>
  </si>
  <si>
    <t>Silver Spring School</t>
  </si>
  <si>
    <t>Orlo Avenue School</t>
  </si>
  <si>
    <t>Myron J. Francis Elementary School</t>
  </si>
  <si>
    <t>East Providence Total</t>
  </si>
  <si>
    <t>12</t>
  </si>
  <si>
    <t xml:space="preserve">Foster                  </t>
  </si>
  <si>
    <t>Captain Isaac Paine Elementary School</t>
  </si>
  <si>
    <t>Foster Total</t>
  </si>
  <si>
    <t>13</t>
  </si>
  <si>
    <t xml:space="preserve">Glocester               </t>
  </si>
  <si>
    <t>Fogarty Memorial School</t>
  </si>
  <si>
    <t>West Glocester Elementary</t>
  </si>
  <si>
    <t>Glocester Total</t>
  </si>
  <si>
    <t>15</t>
  </si>
  <si>
    <t xml:space="preserve">Jamestown               </t>
  </si>
  <si>
    <t>Jamestown School-Lawn</t>
  </si>
  <si>
    <t>Jamestown School-Melrose</t>
  </si>
  <si>
    <t>Jamestown Total</t>
  </si>
  <si>
    <t>16</t>
  </si>
  <si>
    <t xml:space="preserve">Johnston                </t>
  </si>
  <si>
    <t>Thornton School</t>
  </si>
  <si>
    <t>Brown Avenue School</t>
  </si>
  <si>
    <t>Sarah Dyer Barnes School</t>
  </si>
  <si>
    <t>Winsor Hill School</t>
  </si>
  <si>
    <t>Graniteville School</t>
  </si>
  <si>
    <t>Nicholas A. Ferri Middle School</t>
  </si>
  <si>
    <t>Johnston Senior High School</t>
  </si>
  <si>
    <t>Early Childhood Center</t>
  </si>
  <si>
    <t>Johnston Total</t>
  </si>
  <si>
    <t>17</t>
  </si>
  <si>
    <t xml:space="preserve">Lincoln                 </t>
  </si>
  <si>
    <t>Lonsdale Elementary School</t>
  </si>
  <si>
    <t>Lincoln Central Elementary School</t>
  </si>
  <si>
    <t>Lincoln Senior High School</t>
  </si>
  <si>
    <t>Saylesville Elementary School</t>
  </si>
  <si>
    <t>Northern Lincoln Elementary School</t>
  </si>
  <si>
    <t>Lincoln Middle School</t>
  </si>
  <si>
    <t>Lincoln Total</t>
  </si>
  <si>
    <t>Northern RI Collaborative</t>
  </si>
  <si>
    <t>St. James School</t>
  </si>
  <si>
    <t>Total Public - Non LEA</t>
  </si>
  <si>
    <t>Lincoln</t>
  </si>
  <si>
    <t>The Spurwink School II</t>
  </si>
  <si>
    <t>Total Non Public School</t>
  </si>
  <si>
    <t>Total for Lincoln</t>
  </si>
  <si>
    <t>Total Public, Non LEA Public &amp; Non Public Schools</t>
  </si>
  <si>
    <t>40</t>
  </si>
  <si>
    <t>Davies Career &amp; Tech</t>
  </si>
  <si>
    <t>Wm. M. Davies Jr. Career-Technical  High School</t>
  </si>
  <si>
    <t>18</t>
  </si>
  <si>
    <t xml:space="preserve">Little Compton          </t>
  </si>
  <si>
    <t>Wilbur and McMahon Schools</t>
  </si>
  <si>
    <t>Little Compton Total</t>
  </si>
  <si>
    <t>19</t>
  </si>
  <si>
    <t xml:space="preserve">Middletown              </t>
  </si>
  <si>
    <t>Aquidneck School</t>
  </si>
  <si>
    <t>Forest Avenue School</t>
  </si>
  <si>
    <t>Middletown High School</t>
  </si>
  <si>
    <t>Joseph H. Gaudet School</t>
  </si>
  <si>
    <t>Joseph H. Gaudet Learning Academy</t>
  </si>
  <si>
    <t>Middletown Total</t>
  </si>
  <si>
    <t>20</t>
  </si>
  <si>
    <t xml:space="preserve">Narragansett            </t>
  </si>
  <si>
    <t>Narragansett Elementary School</t>
  </si>
  <si>
    <t>Narragansett Pier School</t>
  </si>
  <si>
    <t>Narragansett High School</t>
  </si>
  <si>
    <t xml:space="preserve">Narragansett Total         </t>
  </si>
  <si>
    <t>21</t>
  </si>
  <si>
    <t xml:space="preserve">Newport                 </t>
  </si>
  <si>
    <t>Frank E. Thompson Middle School</t>
  </si>
  <si>
    <t>Claiborne Pell Elementary School</t>
  </si>
  <si>
    <t>Rogers High School</t>
  </si>
  <si>
    <t>Newport Total</t>
  </si>
  <si>
    <t>22</t>
  </si>
  <si>
    <t xml:space="preserve">New Shoreham            </t>
  </si>
  <si>
    <t>Block Island School</t>
  </si>
  <si>
    <t>New Shoreham Total</t>
  </si>
  <si>
    <t>23</t>
  </si>
  <si>
    <t xml:space="preserve">North Kingstown         </t>
  </si>
  <si>
    <t>Wickford Middle School</t>
  </si>
  <si>
    <t>North Kingstown Senior High School</t>
  </si>
  <si>
    <t>Fishing Cove Elementary School</t>
  </si>
  <si>
    <t>Forest Park Elementary School</t>
  </si>
  <si>
    <t>Hamilton Elementary School</t>
  </si>
  <si>
    <t>Davisville Middle School</t>
  </si>
  <si>
    <t>Suzanne M. Henseler Quidnessett Elementary School</t>
  </si>
  <si>
    <t>Stony Lane Elementary School</t>
  </si>
  <si>
    <t>North Kingstown Total</t>
  </si>
  <si>
    <t>24</t>
  </si>
  <si>
    <t xml:space="preserve">North Providence        </t>
  </si>
  <si>
    <t>Marieville Elementary School</t>
  </si>
  <si>
    <t>North Providence High School</t>
  </si>
  <si>
    <t>Stephen Olney School</t>
  </si>
  <si>
    <t>James L. McGuire School</t>
  </si>
  <si>
    <t>Dr. Joseph A Whelan Elementary School</t>
  </si>
  <si>
    <t>Centredale School</t>
  </si>
  <si>
    <t>Greystone School</t>
  </si>
  <si>
    <t>Dr. Edward A. Ricci Middle School</t>
  </si>
  <si>
    <t>Birchwood Middle School</t>
  </si>
  <si>
    <t>North Providence Total</t>
  </si>
  <si>
    <t>25</t>
  </si>
  <si>
    <t>North Smithfield</t>
  </si>
  <si>
    <t>Dr. Harry L. Halliwell Memorial School</t>
  </si>
  <si>
    <t>North Smithfield High School</t>
  </si>
  <si>
    <t>North Smithfield Middle School</t>
  </si>
  <si>
    <t>North Smithfield Elementary School</t>
  </si>
  <si>
    <t>North Smithfield Total</t>
  </si>
  <si>
    <t>26</t>
  </si>
  <si>
    <t xml:space="preserve">Pawtucket               </t>
  </si>
  <si>
    <t>Joseph Jenks Middle School</t>
  </si>
  <si>
    <t>William E Tolman Senior High School</t>
  </si>
  <si>
    <t>Samuel Slater Middle School</t>
  </si>
  <si>
    <t>Lyman B. Goff Middle School</t>
  </si>
  <si>
    <t xml:space="preserve">Jacqueline M. Walsh School for the Performing and </t>
  </si>
  <si>
    <t>Potter-Burns School</t>
  </si>
  <si>
    <t>Nathanael Greene School</t>
  </si>
  <si>
    <t>Fallon Memorial School</t>
  </si>
  <si>
    <t>Flora S. Curtis Memorial School</t>
  </si>
  <si>
    <t xml:space="preserve">Curvin-McCabe School                              </t>
  </si>
  <si>
    <t>Charles E. Shea High School</t>
  </si>
  <si>
    <t>Henry J. Winters School</t>
  </si>
  <si>
    <t>Elizabeth Baldwin School</t>
  </si>
  <si>
    <t>M. Virginia Cunningham School</t>
  </si>
  <si>
    <t>Agnes E. Little School</t>
  </si>
  <si>
    <t>Francis J. Varieur School</t>
  </si>
  <si>
    <t xml:space="preserve">Pawtucket               </t>
  </si>
  <si>
    <t>268A7</t>
  </si>
  <si>
    <t>Alt Learning Prgm/Portugese Social Club(enrollments included in highschool)</t>
  </si>
  <si>
    <t>Pawtucket Total</t>
  </si>
  <si>
    <t>53</t>
  </si>
  <si>
    <t>International Charter</t>
  </si>
  <si>
    <t>International Charter School</t>
  </si>
  <si>
    <t>54</t>
  </si>
  <si>
    <t>Blackstone Academy</t>
  </si>
  <si>
    <t>Blackstone Academy Charter School</t>
  </si>
  <si>
    <t>Total for Pawtucket</t>
  </si>
  <si>
    <t>27</t>
  </si>
  <si>
    <t xml:space="preserve">Portsmouth              </t>
  </si>
  <si>
    <t>Howard Hathaway School</t>
  </si>
  <si>
    <t>Portsmouth High School</t>
  </si>
  <si>
    <t>Melville Elementary School</t>
  </si>
  <si>
    <t>Portsmouth Middle School</t>
  </si>
  <si>
    <t>Portsmouth Total</t>
  </si>
  <si>
    <t>28</t>
  </si>
  <si>
    <t>Providence</t>
  </si>
  <si>
    <t>Leviton Dual Language School</t>
  </si>
  <si>
    <t>Frank D. Spaziano Elementary School Annex</t>
  </si>
  <si>
    <t>Dr. Jorge Alvarez High School</t>
  </si>
  <si>
    <t>Asa Messer Elementary School</t>
  </si>
  <si>
    <t>Alan Shawn Feinstein Elementary at Broad Street</t>
  </si>
  <si>
    <t>Alfred Lima, Sr. Elementary School</t>
  </si>
  <si>
    <t>Charles N. Fortes Elementary School</t>
  </si>
  <si>
    <t>Webster Avenue School</t>
  </si>
  <si>
    <t>Veazie Street School</t>
  </si>
  <si>
    <t>Frank D. Spaziano Elementary School</t>
  </si>
  <si>
    <t>George J. West Elementary School</t>
  </si>
  <si>
    <t>Esek Hopkins Middle School</t>
  </si>
  <si>
    <t>Robert F. Kennedy Elementary School</t>
  </si>
  <si>
    <t>Central High School</t>
  </si>
  <si>
    <t>Carl G. Lauro Elementary School</t>
  </si>
  <si>
    <t>Reservoir Avenue School</t>
  </si>
  <si>
    <t>Nathan Bishop Middle School</t>
  </si>
  <si>
    <t>Gilbert Stuart Middle School</t>
  </si>
  <si>
    <t>Nathanael Greene Middle School</t>
  </si>
  <si>
    <t>Roger Williams Middle School</t>
  </si>
  <si>
    <t>Hope High School</t>
  </si>
  <si>
    <t>Mount Pleasant High School</t>
  </si>
  <si>
    <t>Vartan Gregorian Elementary School</t>
  </si>
  <si>
    <t>William D'Abate Elementary School</t>
  </si>
  <si>
    <t>Robert L Bailey IV, Elementary School</t>
  </si>
  <si>
    <t>Lillian Feinstein Elementary, Sackett Street</t>
  </si>
  <si>
    <t>Mary E. Fogarty Elementary School</t>
  </si>
  <si>
    <t>Harry Kizirian Elementary School</t>
  </si>
  <si>
    <t>The Sgt. Cornel Young, Jr &amp; Charlotte Woods Elemen</t>
  </si>
  <si>
    <t>Dr. Martin Luther King, Jr. Elementary School</t>
  </si>
  <si>
    <t>Classical High School</t>
  </si>
  <si>
    <t>Pleasant View School</t>
  </si>
  <si>
    <t>Times2 Academy</t>
  </si>
  <si>
    <t>Academy for Career Exploration (ACES)</t>
  </si>
  <si>
    <t>Anthony Carnevale Elementary School</t>
  </si>
  <si>
    <t>Governor Christopher DelSesto Middle School</t>
  </si>
  <si>
    <t>E-Cubed Academy</t>
  </si>
  <si>
    <t>Wm.Cooley Sr. High School &amp;Prov Acad  International Studies</t>
  </si>
  <si>
    <t>Providence Career and Technical Academy</t>
  </si>
  <si>
    <t>West Broadway Middle School</t>
  </si>
  <si>
    <t>360 High School</t>
  </si>
  <si>
    <t>Evolutions High School</t>
  </si>
  <si>
    <t>49</t>
  </si>
  <si>
    <t>UCAP Collaborative</t>
  </si>
  <si>
    <t>Urban Collaborative Accelerated Program</t>
  </si>
  <si>
    <t>Total Public - Regional Collaborative LEA</t>
  </si>
  <si>
    <t>48</t>
  </si>
  <si>
    <t>Highlander Charter School</t>
  </si>
  <si>
    <t>51</t>
  </si>
  <si>
    <t>Paul Cuffee Charter School</t>
  </si>
  <si>
    <t>61</t>
  </si>
  <si>
    <t>Trinity Academy for the Performing Arts</t>
  </si>
  <si>
    <t>63</t>
  </si>
  <si>
    <t>RI Nurses Institute Middle College Charter High Sc</t>
  </si>
  <si>
    <t>64</t>
  </si>
  <si>
    <t>Village Green Virtual Charter School</t>
  </si>
  <si>
    <t>41</t>
  </si>
  <si>
    <t>Achievement First Providence Mayoral Academy</t>
  </si>
  <si>
    <t>Sheila Skip Nowell Leadership Academy (Capital Campus)</t>
  </si>
  <si>
    <t>43</t>
  </si>
  <si>
    <t>SouthSide Elementary Charter School</t>
  </si>
  <si>
    <t>68</t>
  </si>
  <si>
    <t>The Hope Academy</t>
  </si>
  <si>
    <t>Achievement First Iluminar Mayoral Academy</t>
  </si>
  <si>
    <t>Charette Charter School</t>
  </si>
  <si>
    <t>Total for Providence</t>
  </si>
  <si>
    <t>Total Public, Non LEA Public &amp; Non Public &amp; Charter Schools</t>
  </si>
  <si>
    <t>60</t>
  </si>
  <si>
    <t>MET Career &amp; Tech</t>
  </si>
  <si>
    <t>Metropolitan Regional Career and Technical Center</t>
  </si>
  <si>
    <t>Total, Metropolitian - State School</t>
  </si>
  <si>
    <t>30</t>
  </si>
  <si>
    <t xml:space="preserve">Scituate                </t>
  </si>
  <si>
    <t xml:space="preserve">Hope Elementary School                            </t>
  </si>
  <si>
    <t>Clayville Elementary School</t>
  </si>
  <si>
    <t>Scituate High School</t>
  </si>
  <si>
    <t>Scituate Middle School</t>
  </si>
  <si>
    <t>North Scituate Elementary School</t>
  </si>
  <si>
    <t>Scituate Total</t>
  </si>
  <si>
    <t>31</t>
  </si>
  <si>
    <t xml:space="preserve">Smithfield              </t>
  </si>
  <si>
    <t>William Winsor School</t>
  </si>
  <si>
    <t>Old County Road School</t>
  </si>
  <si>
    <t>Anna M. McCabe School</t>
  </si>
  <si>
    <t>Smithfield Senior High School</t>
  </si>
  <si>
    <t>Raymond C. LaPerche School</t>
  </si>
  <si>
    <t>Vincent J. Gallagher Middle School</t>
  </si>
  <si>
    <t>Smithfield Total</t>
  </si>
  <si>
    <t>32</t>
  </si>
  <si>
    <t xml:space="preserve">South Kingstown         </t>
  </si>
  <si>
    <t>Wakefield Elementary School</t>
  </si>
  <si>
    <t>Peace Dale Elementary School</t>
  </si>
  <si>
    <t>South Kingstown High School</t>
  </si>
  <si>
    <t>Curtis Corner Middle School</t>
  </si>
  <si>
    <t>West Kingston Elementary School</t>
  </si>
  <si>
    <t>Matunuck School</t>
  </si>
  <si>
    <t>Broad Rock Middle School</t>
  </si>
  <si>
    <t>05</t>
  </si>
  <si>
    <t>South Kingstown Total</t>
  </si>
  <si>
    <t>55</t>
  </si>
  <si>
    <t>The Compass School</t>
  </si>
  <si>
    <t>52</t>
  </si>
  <si>
    <t>Kingston Hill Academy</t>
  </si>
  <si>
    <t>Total for South Kingstown</t>
  </si>
  <si>
    <t>33</t>
  </si>
  <si>
    <t xml:space="preserve">Tiverton                </t>
  </si>
  <si>
    <t>Walter E. Ranger School</t>
  </si>
  <si>
    <t>Fort Barton School</t>
  </si>
  <si>
    <t>Pocasset School</t>
  </si>
  <si>
    <t>Tiverton High School</t>
  </si>
  <si>
    <t>Tiverton Middle School</t>
  </si>
  <si>
    <t>Tiverton Total</t>
  </si>
  <si>
    <t>35</t>
  </si>
  <si>
    <t xml:space="preserve">Warwick                 </t>
  </si>
  <si>
    <t>Norwood School</t>
  </si>
  <si>
    <t>Oakland Beach Elementary School</t>
  </si>
  <si>
    <t>Greenwood School</t>
  </si>
  <si>
    <t>Wyman School</t>
  </si>
  <si>
    <t>E. G. Robertson School</t>
  </si>
  <si>
    <t>Lippitt School</t>
  </si>
  <si>
    <t>Sherman School</t>
  </si>
  <si>
    <t>Holliman School</t>
  </si>
  <si>
    <t>Cedar Hill School</t>
  </si>
  <si>
    <t>Park School</t>
  </si>
  <si>
    <t>Warwick Neck School</t>
  </si>
  <si>
    <t>Pilgrim High School</t>
  </si>
  <si>
    <t>Harold F. Scott School</t>
  </si>
  <si>
    <t>Cottrell F. Hoxsie School</t>
  </si>
  <si>
    <t>Warwick Early Learning Center</t>
  </si>
  <si>
    <t>Toll Gate High School</t>
  </si>
  <si>
    <t>Winman Junior High School</t>
  </si>
  <si>
    <t>Warwick Veterans Jr. High School</t>
  </si>
  <si>
    <t>Warwick Total</t>
  </si>
  <si>
    <t>West Bay Collaborative</t>
  </si>
  <si>
    <t>Total for Warwick</t>
  </si>
  <si>
    <t>36</t>
  </si>
  <si>
    <t xml:space="preserve">Westerly                </t>
  </si>
  <si>
    <t>Bradley School</t>
  </si>
  <si>
    <t>Westerly Middle School</t>
  </si>
  <si>
    <t>Westerly High School</t>
  </si>
  <si>
    <t>State Street School</t>
  </si>
  <si>
    <t>Dunn's Corners School</t>
  </si>
  <si>
    <t>Springbrook Elementary School</t>
  </si>
  <si>
    <t>Westerly Inclusion Preschool Program - Babcock Hal</t>
  </si>
  <si>
    <t>Westerly Total</t>
  </si>
  <si>
    <t>38</t>
  </si>
  <si>
    <t xml:space="preserve">West Warwick            </t>
  </si>
  <si>
    <t>John F. Horgan Elementary School</t>
  </si>
  <si>
    <t>Maisie E. Quinn Elementary School</t>
  </si>
  <si>
    <t>West Warwick Senior High School</t>
  </si>
  <si>
    <t>John F. Deering Middle School</t>
  </si>
  <si>
    <t>Greenbush Elementary School</t>
  </si>
  <si>
    <t>Wakefield Hills Elementary School</t>
  </si>
  <si>
    <t>West Warwick Total</t>
  </si>
  <si>
    <t>39</t>
  </si>
  <si>
    <t xml:space="preserve">Woonsocket              </t>
  </si>
  <si>
    <t>Harris School</t>
  </si>
  <si>
    <t>Governor Aram J. Pothier School</t>
  </si>
  <si>
    <t>Woonsocket Middle School</t>
  </si>
  <si>
    <t>Citizens Memorial School</t>
  </si>
  <si>
    <t>Bernon Heights School</t>
  </si>
  <si>
    <t xml:space="preserve">Globe Park School                                 </t>
  </si>
  <si>
    <t>Leo A. Savoie School</t>
  </si>
  <si>
    <t>Woonsocket High School</t>
  </si>
  <si>
    <t>Kevin K. Coleman Elementary School</t>
  </si>
  <si>
    <t>Woonsocket Total</t>
  </si>
  <si>
    <t>58</t>
  </si>
  <si>
    <t>Beacon Charter School</t>
  </si>
  <si>
    <t>BEACON Charter School</t>
  </si>
  <si>
    <t>79</t>
  </si>
  <si>
    <t>RISE Prep Mayoral Academy</t>
  </si>
  <si>
    <t>Founders Academy</t>
  </si>
  <si>
    <t>Total for Woonsocket</t>
  </si>
  <si>
    <t>96</t>
  </si>
  <si>
    <t xml:space="preserve">Bristol Warren          </t>
  </si>
  <si>
    <t>Guiteras School</t>
  </si>
  <si>
    <t>Colt Andrews School</t>
  </si>
  <si>
    <t>Rockwell School</t>
  </si>
  <si>
    <t>Mt. Hope High School</t>
  </si>
  <si>
    <t>Kickemuit Middle School</t>
  </si>
  <si>
    <t>Hugh Cole School</t>
  </si>
  <si>
    <t>Bristol Warren Total</t>
  </si>
  <si>
    <t>East Bay Collaborative</t>
  </si>
  <si>
    <t>Total for Bristol Warren</t>
  </si>
  <si>
    <t>97</t>
  </si>
  <si>
    <t xml:space="preserve">Exeter-West Greenwich   </t>
  </si>
  <si>
    <t>Wawaloam School</t>
  </si>
  <si>
    <t>Mildred E. Lineham School</t>
  </si>
  <si>
    <t>Metcalf School</t>
  </si>
  <si>
    <t>Exeter-West Greenwich Regional  Junior High</t>
  </si>
  <si>
    <t>Exeter-West Greenwich Regional High School</t>
  </si>
  <si>
    <t>Exeter-West Greenwich Total</t>
  </si>
  <si>
    <t>62</t>
  </si>
  <si>
    <t xml:space="preserve">The Greene School </t>
  </si>
  <si>
    <t>The Greene School</t>
  </si>
  <si>
    <t>Total for Exeter-West Greenwich</t>
  </si>
  <si>
    <t>98</t>
  </si>
  <si>
    <t xml:space="preserve">Chariho                 </t>
  </si>
  <si>
    <t xml:space="preserve">Chariho Regional High School                      </t>
  </si>
  <si>
    <t>Chariho Regional Middle School</t>
  </si>
  <si>
    <t>Charlestown Elementary School</t>
  </si>
  <si>
    <t>Richmond Elementary School</t>
  </si>
  <si>
    <t>Ashaway Elementary School</t>
  </si>
  <si>
    <t>Hope Valley Elementary School</t>
  </si>
  <si>
    <t>The R.Y.S.E. School</t>
  </si>
  <si>
    <t>Chariho Total</t>
  </si>
  <si>
    <t>99</t>
  </si>
  <si>
    <t xml:space="preserve">Foster-Glocester        </t>
  </si>
  <si>
    <t>Ponaganset Middle School</t>
  </si>
  <si>
    <t>Ponaganset High School</t>
  </si>
  <si>
    <t xml:space="preserve">Foster-Glocester Total       </t>
  </si>
  <si>
    <t># SCHOOLS</t>
  </si>
  <si>
    <t>ENROLLMENT</t>
  </si>
  <si>
    <t>FREE</t>
  </si>
  <si>
    <t>REDUCED</t>
  </si>
  <si>
    <t>TOTAL</t>
  </si>
  <si>
    <t>State Schools</t>
  </si>
  <si>
    <t>Charter Schools [LEAs]</t>
  </si>
  <si>
    <t>Charter Schools [LEA's]</t>
  </si>
  <si>
    <t>Public Schools</t>
  </si>
  <si>
    <t>Regional Collaborative LEA</t>
  </si>
  <si>
    <t>Public Non LEA</t>
  </si>
  <si>
    <t>Non-Public Schools</t>
  </si>
  <si>
    <t xml:space="preserve">Non-Public Schools </t>
  </si>
  <si>
    <t>Kindergarten Policy for Breakfast Mandate:</t>
  </si>
  <si>
    <t xml:space="preserve">All kindergarten children who attend school in the morning are required to  </t>
  </si>
  <si>
    <t>participate in the School Breakfast Program.</t>
  </si>
  <si>
    <t>Explanation of how enrollment is presented:</t>
  </si>
  <si>
    <t xml:space="preserve">Enrollment reported is inclusive of all grades in a school as submitted </t>
  </si>
  <si>
    <t>and approved by RIDE.</t>
  </si>
  <si>
    <t>Charter Schools</t>
  </si>
  <si>
    <t>Districts Charters are being reported within the District</t>
  </si>
  <si>
    <t xml:space="preserve">Other Charters are reported separately </t>
  </si>
  <si>
    <t>RI School for the Deaf</t>
  </si>
  <si>
    <t>Rhode Island School for the Deaf</t>
  </si>
  <si>
    <t>Total RI School for the Deaf - State School</t>
  </si>
  <si>
    <t>Total Davies Career Tech - State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</si>
</sst>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0000"/>
    <numFmt numFmtId="167" formatCode="00"/>
  </numFmts>
  <fonts count="3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.5"/>
      <color rgb="FF000000"/>
      <name val="Arial"/>
      <family val="2"/>
    </font>
    <font>
      <sz val="8.5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89AD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22"/>
      </right>
      <top/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2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7">
    <xf numFmtId="0" fontId="0" fillId="0" borderId="0" xfId="0"/>
    <xf numFmtId="165" fontId="19" fillId="0" borderId="0" xfId="4" applyNumberFormat="1" applyFont="1" applyAlignment="1">
      <alignment horizontal="center"/>
    </xf>
    <xf numFmtId="165" fontId="20" fillId="5" borderId="0" xfId="4" applyNumberFormat="1" applyFont="1" applyFill="1" applyAlignment="1">
      <alignment horizontal="center"/>
    </xf>
    <xf numFmtId="165" fontId="20" fillId="5" borderId="2" xfId="4" applyNumberFormat="1" applyFont="1" applyFill="1" applyBorder="1" applyAlignment="1">
      <alignment horizontal="center"/>
    </xf>
    <xf numFmtId="165" fontId="19" fillId="0" borderId="0" xfId="4" applyNumberFormat="1" applyFont="1" applyBorder="1" applyAlignment="1">
      <alignment horizontal="center"/>
    </xf>
    <xf numFmtId="165" fontId="20" fillId="6" borderId="0" xfId="4" applyNumberFormat="1" applyFont="1" applyFill="1" applyAlignment="1">
      <alignment horizontal="center"/>
    </xf>
    <xf numFmtId="49" fontId="19" fillId="0" borderId="0" xfId="0" applyNumberFormat="1" applyFont="1"/>
    <xf numFmtId="49" fontId="19" fillId="5" borderId="0" xfId="0" applyNumberFormat="1" applyFont="1" applyFill="1" applyAlignment="1">
      <alignment horizontal="center"/>
    </xf>
    <xf numFmtId="0" fontId="21" fillId="5" borderId="3" xfId="0" applyNumberFormat="1" applyFont="1" applyFill="1" applyBorder="1" applyAlignment="1">
      <alignment horizontal="center"/>
    </xf>
    <xf numFmtId="0" fontId="1" fillId="7" borderId="3" xfId="3" applyFont="1" applyFill="1" applyBorder="1" applyAlignment="1">
      <alignment horizontal="left" wrapText="1"/>
    </xf>
    <xf numFmtId="0" fontId="1" fillId="7" borderId="24" xfId="3" applyNumberFormat="1" applyFont="1" applyFill="1" applyBorder="1" applyAlignment="1">
      <alignment horizontal="left"/>
    </xf>
    <xf numFmtId="0" fontId="22" fillId="5" borderId="25" xfId="0" applyFont="1" applyFill="1" applyBorder="1" applyAlignment="1">
      <alignment horizontal="center"/>
    </xf>
    <xf numFmtId="0" fontId="21" fillId="5" borderId="26" xfId="0" applyFont="1" applyFill="1" applyBorder="1"/>
    <xf numFmtId="0" fontId="21" fillId="5" borderId="3" xfId="0" applyFont="1" applyFill="1" applyBorder="1" applyAlignment="1">
      <alignment horizontal="center"/>
    </xf>
    <xf numFmtId="0" fontId="21" fillId="5" borderId="26" xfId="0" applyFont="1" applyFill="1" applyBorder="1" applyAlignment="1">
      <alignment horizontal="center"/>
    </xf>
    <xf numFmtId="49" fontId="19" fillId="6" borderId="0" xfId="0" applyNumberFormat="1" applyFont="1" applyFill="1" applyAlignment="1">
      <alignment horizontal="center"/>
    </xf>
    <xf numFmtId="49" fontId="19" fillId="6" borderId="0" xfId="0" applyNumberFormat="1" applyFont="1" applyFill="1"/>
    <xf numFmtId="0" fontId="21" fillId="6" borderId="4" xfId="0" applyFont="1" applyFill="1" applyBorder="1" applyAlignment="1">
      <alignment horizontal="center"/>
    </xf>
    <xf numFmtId="49" fontId="20" fillId="6" borderId="0" xfId="0" applyNumberFormat="1" applyFont="1" applyFill="1"/>
    <xf numFmtId="0" fontId="19" fillId="0" borderId="0" xfId="0" applyFont="1"/>
    <xf numFmtId="0" fontId="22" fillId="8" borderId="0" xfId="0" applyFont="1" applyFill="1" applyAlignment="1">
      <alignment horizontal="center"/>
    </xf>
    <xf numFmtId="0" fontId="21" fillId="8" borderId="0" xfId="0" applyFont="1" applyFill="1"/>
    <xf numFmtId="1" fontId="21" fillId="8" borderId="0" xfId="0" applyNumberFormat="1" applyFont="1" applyFill="1" applyAlignment="1">
      <alignment horizontal="center"/>
    </xf>
    <xf numFmtId="0" fontId="1" fillId="8" borderId="0" xfId="3" applyFont="1" applyFill="1" applyAlignment="1">
      <alignment horizontal="center"/>
    </xf>
    <xf numFmtId="165" fontId="20" fillId="8" borderId="0" xfId="4" applyNumberFormat="1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1" fillId="5" borderId="0" xfId="0" applyFont="1" applyFill="1"/>
    <xf numFmtId="0" fontId="22" fillId="5" borderId="27" xfId="0" applyFont="1" applyFill="1" applyBorder="1" applyAlignment="1">
      <alignment horizontal="center"/>
    </xf>
    <xf numFmtId="0" fontId="21" fillId="5" borderId="27" xfId="0" applyFont="1" applyFill="1" applyBorder="1"/>
    <xf numFmtId="0" fontId="21" fillId="5" borderId="5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21" fillId="5" borderId="2" xfId="0" applyFont="1" applyFill="1" applyBorder="1"/>
    <xf numFmtId="0" fontId="21" fillId="5" borderId="25" xfId="0" applyFont="1" applyFill="1" applyBorder="1"/>
    <xf numFmtId="0" fontId="22" fillId="5" borderId="28" xfId="0" applyFont="1" applyFill="1" applyBorder="1" applyAlignment="1">
      <alignment horizontal="center"/>
    </xf>
    <xf numFmtId="0" fontId="21" fillId="5" borderId="28" xfId="0" applyFont="1" applyFill="1" applyBorder="1"/>
    <xf numFmtId="49" fontId="19" fillId="0" borderId="0" xfId="0" applyNumberFormat="1" applyFont="1" applyAlignment="1">
      <alignment horizontal="center"/>
    </xf>
    <xf numFmtId="0" fontId="22" fillId="0" borderId="0" xfId="0" applyFont="1"/>
    <xf numFmtId="49" fontId="19" fillId="9" borderId="0" xfId="0" applyNumberFormat="1" applyFont="1" applyFill="1" applyAlignment="1">
      <alignment horizontal="center"/>
    </xf>
    <xf numFmtId="49" fontId="19" fillId="9" borderId="0" xfId="0" applyNumberFormat="1" applyFont="1" applyFill="1"/>
    <xf numFmtId="0" fontId="21" fillId="9" borderId="4" xfId="0" applyFont="1" applyFill="1" applyBorder="1" applyAlignment="1">
      <alignment horizontal="center"/>
    </xf>
    <xf numFmtId="49" fontId="20" fillId="9" borderId="0" xfId="0" applyNumberFormat="1" applyFont="1" applyFill="1"/>
    <xf numFmtId="165" fontId="20" fillId="9" borderId="0" xfId="4" applyNumberFormat="1" applyFont="1" applyFill="1" applyBorder="1" applyAlignment="1">
      <alignment horizontal="center"/>
    </xf>
    <xf numFmtId="49" fontId="19" fillId="10" borderId="0" xfId="0" applyNumberFormat="1" applyFont="1" applyFill="1" applyAlignment="1">
      <alignment horizontal="center"/>
    </xf>
    <xf numFmtId="49" fontId="19" fillId="10" borderId="0" xfId="0" applyNumberFormat="1" applyFont="1" applyFill="1"/>
    <xf numFmtId="0" fontId="21" fillId="10" borderId="4" xfId="0" applyFont="1" applyFill="1" applyBorder="1" applyAlignment="1">
      <alignment horizontal="center"/>
    </xf>
    <xf numFmtId="49" fontId="20" fillId="10" borderId="0" xfId="0" applyNumberFormat="1" applyFont="1" applyFill="1"/>
    <xf numFmtId="165" fontId="20" fillId="10" borderId="0" xfId="4" applyNumberFormat="1" applyFont="1" applyFill="1" applyBorder="1" applyAlignment="1">
      <alignment horizontal="center"/>
    </xf>
    <xf numFmtId="164" fontId="19" fillId="0" borderId="0" xfId="1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20" fillId="5" borderId="0" xfId="1" applyNumberFormat="1" applyFont="1" applyFill="1" applyAlignment="1">
      <alignment horizontal="center"/>
    </xf>
    <xf numFmtId="164" fontId="20" fillId="5" borderId="0" xfId="1" applyNumberFormat="1" applyFont="1" applyFill="1" applyBorder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20" fillId="0" borderId="0" xfId="4" applyNumberFormat="1" applyFont="1" applyFill="1" applyAlignment="1">
      <alignment horizontal="center"/>
    </xf>
    <xf numFmtId="0" fontId="19" fillId="0" borderId="0" xfId="0" applyFont="1" applyFill="1"/>
    <xf numFmtId="0" fontId="21" fillId="8" borderId="0" xfId="0" applyFont="1" applyFill="1" applyAlignment="1">
      <alignment horizontal="center"/>
    </xf>
    <xf numFmtId="49" fontId="19" fillId="11" borderId="0" xfId="0" applyNumberFormat="1" applyFont="1" applyFill="1" applyAlignment="1">
      <alignment horizontal="center"/>
    </xf>
    <xf numFmtId="49" fontId="19" fillId="11" borderId="0" xfId="0" applyNumberFormat="1" applyFont="1" applyFill="1"/>
    <xf numFmtId="0" fontId="21" fillId="11" borderId="5" xfId="0" applyFont="1" applyFill="1" applyBorder="1" applyAlignment="1">
      <alignment horizontal="center"/>
    </xf>
    <xf numFmtId="49" fontId="20" fillId="11" borderId="0" xfId="0" applyNumberFormat="1" applyFont="1" applyFill="1"/>
    <xf numFmtId="165" fontId="20" fillId="11" borderId="0" xfId="4" applyNumberFormat="1" applyFont="1" applyFill="1" applyAlignment="1">
      <alignment horizontal="center"/>
    </xf>
    <xf numFmtId="165" fontId="20" fillId="5" borderId="27" xfId="4" applyNumberFormat="1" applyFont="1" applyFill="1" applyBorder="1" applyAlignment="1">
      <alignment horizontal="center"/>
    </xf>
    <xf numFmtId="0" fontId="23" fillId="12" borderId="29" xfId="0" applyFont="1" applyFill="1" applyBorder="1"/>
    <xf numFmtId="0" fontId="19" fillId="13" borderId="30" xfId="0" applyFont="1" applyFill="1" applyBorder="1" applyAlignment="1">
      <alignment horizontal="center"/>
    </xf>
    <xf numFmtId="0" fontId="21" fillId="5" borderId="29" xfId="0" applyFont="1" applyFill="1" applyBorder="1"/>
    <xf numFmtId="49" fontId="19" fillId="12" borderId="0" xfId="0" applyNumberFormat="1" applyFont="1" applyFill="1" applyAlignment="1">
      <alignment horizontal="left"/>
    </xf>
    <xf numFmtId="0" fontId="21" fillId="6" borderId="5" xfId="0" applyFont="1" applyFill="1" applyBorder="1" applyAlignment="1">
      <alignment horizontal="center"/>
    </xf>
    <xf numFmtId="0" fontId="21" fillId="6" borderId="6" xfId="0" applyFont="1" applyFill="1" applyBorder="1"/>
    <xf numFmtId="165" fontId="20" fillId="11" borderId="0" xfId="4" applyNumberFormat="1" applyFont="1" applyFill="1" applyBorder="1" applyAlignment="1">
      <alignment horizontal="center"/>
    </xf>
    <xf numFmtId="3" fontId="20" fillId="11" borderId="0" xfId="0" applyNumberFormat="1" applyFont="1" applyFill="1" applyAlignment="1">
      <alignment horizontal="right"/>
    </xf>
    <xf numFmtId="0" fontId="22" fillId="5" borderId="29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3" fontId="20" fillId="6" borderId="0" xfId="0" applyNumberFormat="1" applyFont="1" applyFill="1" applyAlignment="1">
      <alignment horizontal="right"/>
    </xf>
    <xf numFmtId="0" fontId="22" fillId="0" borderId="7" xfId="0" applyFont="1" applyBorder="1" applyAlignment="1">
      <alignment horizontal="center"/>
    </xf>
    <xf numFmtId="165" fontId="19" fillId="0" borderId="7" xfId="4" applyNumberFormat="1" applyFont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49" fontId="20" fillId="9" borderId="0" xfId="0" applyNumberFormat="1" applyFont="1" applyFill="1" applyAlignment="1">
      <alignment horizontal="center"/>
    </xf>
    <xf numFmtId="49" fontId="20" fillId="9" borderId="0" xfId="0" applyNumberFormat="1" applyFont="1" applyFill="1" applyBorder="1"/>
    <xf numFmtId="0" fontId="19" fillId="0" borderId="0" xfId="0" applyNumberFormat="1" applyFont="1" applyAlignment="1">
      <alignment horizontal="center"/>
    </xf>
    <xf numFmtId="49" fontId="21" fillId="8" borderId="0" xfId="0" applyNumberFormat="1" applyFont="1" applyFill="1" applyAlignment="1">
      <alignment horizontal="center"/>
    </xf>
    <xf numFmtId="0" fontId="24" fillId="5" borderId="31" xfId="0" applyFont="1" applyFill="1" applyBorder="1" applyAlignment="1">
      <alignment horizontal="center"/>
    </xf>
    <xf numFmtId="0" fontId="25" fillId="5" borderId="32" xfId="0" applyFont="1" applyFill="1" applyBorder="1"/>
    <xf numFmtId="0" fontId="25" fillId="5" borderId="33" xfId="0" applyFont="1" applyFill="1" applyBorder="1" applyAlignment="1">
      <alignment horizontal="center"/>
    </xf>
    <xf numFmtId="0" fontId="25" fillId="5" borderId="27" xfId="0" applyFont="1" applyFill="1" applyBorder="1"/>
    <xf numFmtId="0" fontId="24" fillId="5" borderId="29" xfId="0" applyFont="1" applyFill="1" applyBorder="1" applyAlignment="1">
      <alignment horizontal="center"/>
    </xf>
    <xf numFmtId="0" fontId="25" fillId="5" borderId="29" xfId="0" applyFont="1" applyFill="1" applyBorder="1"/>
    <xf numFmtId="0" fontId="25" fillId="5" borderId="5" xfId="0" applyFont="1" applyFill="1" applyBorder="1" applyAlignment="1">
      <alignment horizontal="center"/>
    </xf>
    <xf numFmtId="0" fontId="26" fillId="13" borderId="34" xfId="0" applyFont="1" applyFill="1" applyBorder="1" applyAlignment="1">
      <alignment horizontal="left" vertical="center" wrapText="1"/>
    </xf>
    <xf numFmtId="0" fontId="21" fillId="6" borderId="8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0" xfId="0" applyFont="1" applyFill="1" applyBorder="1"/>
    <xf numFmtId="0" fontId="7" fillId="13" borderId="0" xfId="3" applyFont="1" applyFill="1" applyBorder="1" applyAlignment="1">
      <alignment horizontal="left" wrapText="1"/>
    </xf>
    <xf numFmtId="0" fontId="6" fillId="13" borderId="27" xfId="0" applyFont="1" applyFill="1" applyBorder="1"/>
    <xf numFmtId="0" fontId="7" fillId="13" borderId="9" xfId="3" applyFont="1" applyFill="1" applyBorder="1" applyAlignment="1">
      <alignment horizontal="left" wrapText="1"/>
    </xf>
    <xf numFmtId="0" fontId="6" fillId="13" borderId="0" xfId="0" applyFont="1" applyFill="1" applyBorder="1" applyAlignment="1">
      <alignment horizontal="left"/>
    </xf>
    <xf numFmtId="0" fontId="6" fillId="13" borderId="10" xfId="0" applyFont="1" applyFill="1" applyBorder="1" applyAlignment="1">
      <alignment horizontal="center"/>
    </xf>
    <xf numFmtId="0" fontId="1" fillId="7" borderId="6" xfId="3" applyFont="1" applyFill="1" applyBorder="1" applyAlignment="1">
      <alignment horizontal="left" wrapText="1"/>
    </xf>
    <xf numFmtId="165" fontId="26" fillId="13" borderId="0" xfId="4" applyNumberFormat="1" applyFont="1" applyFill="1" applyBorder="1" applyAlignment="1">
      <alignment horizontal="center"/>
    </xf>
    <xf numFmtId="165" fontId="26" fillId="13" borderId="1" xfId="4" applyNumberFormat="1" applyFont="1" applyFill="1" applyBorder="1" applyAlignment="1">
      <alignment horizontal="center"/>
    </xf>
    <xf numFmtId="164" fontId="19" fillId="0" borderId="0" xfId="1" applyNumberFormat="1" applyFont="1" applyAlignment="1"/>
    <xf numFmtId="164" fontId="19" fillId="0" borderId="1" xfId="1" applyNumberFormat="1" applyFont="1" applyBorder="1" applyAlignment="1"/>
    <xf numFmtId="164" fontId="20" fillId="5" borderId="0" xfId="1" applyNumberFormat="1" applyFont="1" applyFill="1" applyAlignment="1"/>
    <xf numFmtId="164" fontId="20" fillId="5" borderId="0" xfId="1" applyNumberFormat="1" applyFont="1" applyFill="1" applyBorder="1" applyAlignment="1"/>
    <xf numFmtId="164" fontId="19" fillId="0" borderId="0" xfId="1" applyNumberFormat="1" applyFont="1" applyBorder="1" applyAlignment="1"/>
    <xf numFmtId="164" fontId="20" fillId="6" borderId="0" xfId="1" applyNumberFormat="1" applyFont="1" applyFill="1" applyAlignment="1"/>
    <xf numFmtId="3" fontId="21" fillId="8" borderId="0" xfId="0" applyNumberFormat="1" applyFont="1" applyFill="1" applyAlignment="1"/>
    <xf numFmtId="164" fontId="26" fillId="13" borderId="0" xfId="1" applyNumberFormat="1" applyFont="1" applyFill="1" applyBorder="1" applyAlignment="1"/>
    <xf numFmtId="164" fontId="26" fillId="13" borderId="1" xfId="1" applyNumberFormat="1" applyFont="1" applyFill="1" applyBorder="1" applyAlignment="1"/>
    <xf numFmtId="3" fontId="20" fillId="6" borderId="0" xfId="0" applyNumberFormat="1" applyFont="1" applyFill="1" applyAlignment="1"/>
    <xf numFmtId="3" fontId="20" fillId="9" borderId="0" xfId="0" applyNumberFormat="1" applyFont="1" applyFill="1" applyBorder="1" applyAlignment="1"/>
    <xf numFmtId="3" fontId="20" fillId="10" borderId="0" xfId="0" applyNumberFormat="1" applyFont="1" applyFill="1" applyAlignment="1"/>
    <xf numFmtId="3" fontId="20" fillId="11" borderId="0" xfId="0" applyNumberFormat="1" applyFont="1" applyFill="1" applyAlignment="1"/>
    <xf numFmtId="0" fontId="21" fillId="5" borderId="27" xfId="0" applyFont="1" applyFill="1" applyBorder="1" applyAlignment="1"/>
    <xf numFmtId="164" fontId="20" fillId="5" borderId="2" xfId="1" applyNumberFormat="1" applyFont="1" applyFill="1" applyBorder="1" applyAlignment="1">
      <alignment horizontal="center"/>
    </xf>
    <xf numFmtId="165" fontId="20" fillId="6" borderId="2" xfId="4" applyNumberFormat="1" applyFont="1" applyFill="1" applyBorder="1" applyAlignment="1">
      <alignment horizontal="center"/>
    </xf>
    <xf numFmtId="165" fontId="20" fillId="8" borderId="2" xfId="4" applyNumberFormat="1" applyFont="1" applyFill="1" applyBorder="1" applyAlignment="1">
      <alignment horizontal="center"/>
    </xf>
    <xf numFmtId="3" fontId="21" fillId="8" borderId="2" xfId="0" applyNumberFormat="1" applyFont="1" applyFill="1" applyBorder="1" applyAlignment="1"/>
    <xf numFmtId="0" fontId="22" fillId="8" borderId="6" xfId="0" applyFont="1" applyFill="1" applyBorder="1" applyAlignment="1">
      <alignment horizontal="center"/>
    </xf>
    <xf numFmtId="0" fontId="21" fillId="8" borderId="2" xfId="0" applyFont="1" applyFill="1" applyBorder="1"/>
    <xf numFmtId="1" fontId="21" fillId="8" borderId="2" xfId="0" applyNumberFormat="1" applyFont="1" applyFill="1" applyBorder="1" applyAlignment="1">
      <alignment horizontal="center"/>
    </xf>
    <xf numFmtId="0" fontId="1" fillId="8" borderId="2" xfId="3" applyFont="1" applyFill="1" applyBorder="1" applyAlignment="1">
      <alignment horizontal="center"/>
    </xf>
    <xf numFmtId="0" fontId="19" fillId="5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164" fontId="20" fillId="5" borderId="35" xfId="1" applyNumberFormat="1" applyFont="1" applyFill="1" applyBorder="1" applyAlignment="1"/>
    <xf numFmtId="165" fontId="20" fillId="5" borderId="35" xfId="4" applyNumberFormat="1" applyFont="1" applyFill="1" applyBorder="1" applyAlignment="1">
      <alignment horizontal="center"/>
    </xf>
    <xf numFmtId="165" fontId="1" fillId="8" borderId="0" xfId="4" applyNumberFormat="1" applyFont="1" applyFill="1" applyAlignment="1">
      <alignment horizontal="center"/>
    </xf>
    <xf numFmtId="0" fontId="2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166" fontId="9" fillId="0" borderId="11" xfId="3" applyNumberFormat="1" applyFont="1" applyBorder="1" applyAlignment="1">
      <alignment horizontal="center"/>
    </xf>
    <xf numFmtId="0" fontId="8" fillId="0" borderId="0" xfId="3" applyFont="1"/>
    <xf numFmtId="0" fontId="4" fillId="0" borderId="7" xfId="3" applyFont="1" applyFill="1" applyBorder="1" applyAlignment="1">
      <alignment horizontal="center" wrapText="1"/>
    </xf>
    <xf numFmtId="49" fontId="27" fillId="0" borderId="0" xfId="0" applyNumberFormat="1" applyFont="1"/>
    <xf numFmtId="0" fontId="9" fillId="14" borderId="12" xfId="3" applyFont="1" applyFill="1" applyBorder="1" applyAlignment="1">
      <alignment horizontal="left"/>
    </xf>
    <xf numFmtId="164" fontId="9" fillId="14" borderId="12" xfId="2" applyNumberFormat="1" applyFont="1" applyFill="1" applyBorder="1" applyAlignment="1">
      <alignment horizontal="center"/>
    </xf>
    <xf numFmtId="0" fontId="9" fillId="14" borderId="12" xfId="3" applyFont="1" applyFill="1" applyBorder="1" applyAlignment="1">
      <alignment horizontal="center"/>
    </xf>
    <xf numFmtId="165" fontId="9" fillId="14" borderId="15" xfId="5" applyNumberFormat="1" applyFont="1" applyFill="1" applyBorder="1"/>
    <xf numFmtId="164" fontId="9" fillId="4" borderId="12" xfId="2" applyNumberFormat="1" applyFont="1" applyFill="1" applyBorder="1" applyAlignment="1">
      <alignment horizontal="center"/>
    </xf>
    <xf numFmtId="0" fontId="9" fillId="11" borderId="12" xfId="3" applyFont="1" applyFill="1" applyBorder="1" applyAlignment="1">
      <alignment horizontal="center"/>
    </xf>
    <xf numFmtId="165" fontId="9" fillId="4" borderId="12" xfId="5" applyNumberFormat="1" applyFont="1" applyFill="1" applyBorder="1"/>
    <xf numFmtId="0" fontId="9" fillId="6" borderId="12" xfId="3" applyFont="1" applyFill="1" applyBorder="1" applyAlignment="1">
      <alignment horizontal="left"/>
    </xf>
    <xf numFmtId="164" fontId="9" fillId="6" borderId="12" xfId="2" applyNumberFormat="1" applyFont="1" applyFill="1" applyBorder="1" applyAlignment="1">
      <alignment horizontal="center"/>
    </xf>
    <xf numFmtId="0" fontId="9" fillId="6" borderId="12" xfId="3" applyFont="1" applyFill="1" applyBorder="1" applyAlignment="1">
      <alignment horizontal="center"/>
    </xf>
    <xf numFmtId="165" fontId="9" fillId="6" borderId="12" xfId="5" applyNumberFormat="1" applyFont="1" applyFill="1" applyBorder="1"/>
    <xf numFmtId="0" fontId="9" fillId="2" borderId="12" xfId="3" applyFont="1" applyFill="1" applyBorder="1" applyAlignment="1">
      <alignment horizontal="left"/>
    </xf>
    <xf numFmtId="164" fontId="9" fillId="2" borderId="12" xfId="2" applyNumberFormat="1" applyFont="1" applyFill="1" applyBorder="1" applyAlignment="1">
      <alignment horizontal="center"/>
    </xf>
    <xf numFmtId="0" fontId="9" fillId="2" borderId="12" xfId="3" applyFont="1" applyFill="1" applyBorder="1" applyAlignment="1">
      <alignment horizontal="center"/>
    </xf>
    <xf numFmtId="165" fontId="9" fillId="2" borderId="12" xfId="5" applyNumberFormat="1" applyFont="1" applyFill="1" applyBorder="1"/>
    <xf numFmtId="0" fontId="2" fillId="0" borderId="0" xfId="3" applyFont="1" applyFill="1" applyAlignment="1">
      <alignment horizontal="center"/>
    </xf>
    <xf numFmtId="49" fontId="27" fillId="0" borderId="0" xfId="0" applyNumberFormat="1" applyFont="1" applyFill="1"/>
    <xf numFmtId="0" fontId="9" fillId="9" borderId="12" xfId="3" applyFont="1" applyFill="1" applyBorder="1" applyAlignment="1">
      <alignment horizontal="left"/>
    </xf>
    <xf numFmtId="164" fontId="9" fillId="9" borderId="12" xfId="2" applyNumberFormat="1" applyFont="1" applyFill="1" applyBorder="1" applyAlignment="1">
      <alignment horizontal="center"/>
    </xf>
    <xf numFmtId="0" fontId="9" fillId="9" borderId="12" xfId="3" applyFont="1" applyFill="1" applyBorder="1" applyAlignment="1">
      <alignment horizontal="center"/>
    </xf>
    <xf numFmtId="165" fontId="9" fillId="9" borderId="12" xfId="5" applyNumberFormat="1" applyFont="1" applyFill="1" applyBorder="1"/>
    <xf numFmtId="0" fontId="9" fillId="10" borderId="12" xfId="3" applyFont="1" applyFill="1" applyBorder="1" applyAlignment="1">
      <alignment horizontal="left"/>
    </xf>
    <xf numFmtId="164" fontId="9" fillId="10" borderId="12" xfId="2" applyNumberFormat="1" applyFont="1" applyFill="1" applyBorder="1" applyAlignment="1">
      <alignment horizontal="center"/>
    </xf>
    <xf numFmtId="0" fontId="9" fillId="10" borderId="12" xfId="3" applyFont="1" applyFill="1" applyBorder="1" applyAlignment="1">
      <alignment horizontal="center"/>
    </xf>
    <xf numFmtId="165" fontId="9" fillId="3" borderId="12" xfId="5" applyNumberFormat="1" applyFont="1" applyFill="1" applyBorder="1"/>
    <xf numFmtId="0" fontId="11" fillId="0" borderId="0" xfId="3" applyFont="1"/>
    <xf numFmtId="0" fontId="11" fillId="0" borderId="0" xfId="3" applyFont="1" applyAlignment="1">
      <alignment horizontal="center"/>
    </xf>
    <xf numFmtId="0" fontId="28" fillId="0" borderId="0" xfId="0" applyFont="1"/>
    <xf numFmtId="0" fontId="0" fillId="0" borderId="0" xfId="0" applyFont="1"/>
    <xf numFmtId="0" fontId="15" fillId="0" borderId="0" xfId="3" applyFont="1" applyBorder="1" applyAlignment="1">
      <alignment horizontal="center"/>
    </xf>
    <xf numFmtId="0" fontId="15" fillId="0" borderId="0" xfId="3" applyFont="1" applyBorder="1" applyAlignment="1">
      <alignment horizontal="right"/>
    </xf>
    <xf numFmtId="49" fontId="27" fillId="0" borderId="0" xfId="0" applyNumberFormat="1" applyFont="1" applyAlignment="1">
      <alignment horizontal="center"/>
    </xf>
    <xf numFmtId="49" fontId="19" fillId="0" borderId="0" xfId="0" applyNumberFormat="1" applyFont="1" applyFill="1"/>
    <xf numFmtId="0" fontId="21" fillId="0" borderId="0" xfId="0" applyFont="1" applyFill="1" applyBorder="1" applyAlignment="1">
      <alignment horizontal="center"/>
    </xf>
    <xf numFmtId="49" fontId="20" fillId="0" borderId="0" xfId="0" applyNumberFormat="1" applyFont="1" applyFill="1"/>
    <xf numFmtId="0" fontId="19" fillId="0" borderId="0" xfId="0" applyNumberFormat="1" applyFont="1" applyFill="1" applyAlignment="1">
      <alignment horizontal="center"/>
    </xf>
    <xf numFmtId="0" fontId="9" fillId="11" borderId="12" xfId="3" applyFont="1" applyFill="1" applyBorder="1" applyAlignment="1">
      <alignment horizontal="left"/>
    </xf>
    <xf numFmtId="0" fontId="9" fillId="15" borderId="12" xfId="3" applyFont="1" applyFill="1" applyBorder="1" applyAlignment="1">
      <alignment horizontal="center"/>
    </xf>
    <xf numFmtId="164" fontId="9" fillId="15" borderId="12" xfId="2" applyNumberFormat="1" applyFont="1" applyFill="1" applyBorder="1" applyAlignment="1">
      <alignment horizontal="center"/>
    </xf>
    <xf numFmtId="165" fontId="9" fillId="15" borderId="12" xfId="5" applyNumberFormat="1" applyFont="1" applyFill="1" applyBorder="1"/>
    <xf numFmtId="0" fontId="19" fillId="15" borderId="0" xfId="0" applyNumberFormat="1" applyFont="1" applyFill="1"/>
    <xf numFmtId="0" fontId="21" fillId="15" borderId="5" xfId="0" applyFont="1" applyFill="1" applyBorder="1" applyAlignment="1">
      <alignment horizontal="center"/>
    </xf>
    <xf numFmtId="49" fontId="20" fillId="15" borderId="0" xfId="0" applyNumberFormat="1" applyFont="1" applyFill="1"/>
    <xf numFmtId="3" fontId="20" fillId="15" borderId="0" xfId="0" applyNumberFormat="1" applyFont="1" applyFill="1" applyAlignment="1"/>
    <xf numFmtId="165" fontId="20" fillId="15" borderId="0" xfId="4" applyNumberFormat="1" applyFont="1" applyFill="1" applyBorder="1" applyAlignment="1">
      <alignment horizontal="center"/>
    </xf>
    <xf numFmtId="49" fontId="17" fillId="0" borderId="0" xfId="0" applyNumberFormat="1" applyFont="1" applyFill="1"/>
    <xf numFmtId="164" fontId="17" fillId="0" borderId="0" xfId="0" applyNumberFormat="1" applyFont="1" applyFill="1" applyAlignment="1">
      <alignment horizontal="center"/>
    </xf>
    <xf numFmtId="165" fontId="17" fillId="0" borderId="0" xfId="4" applyNumberFormat="1" applyFont="1" applyFill="1" applyAlignment="1">
      <alignment horizontal="center"/>
    </xf>
    <xf numFmtId="0" fontId="17" fillId="0" borderId="0" xfId="0" applyFont="1" applyFill="1"/>
    <xf numFmtId="49" fontId="17" fillId="0" borderId="0" xfId="0" applyNumberFormat="1" applyFont="1"/>
    <xf numFmtId="0" fontId="17" fillId="0" borderId="0" xfId="0" applyFont="1"/>
    <xf numFmtId="49" fontId="29" fillId="0" borderId="0" xfId="0" applyNumberFormat="1" applyFont="1" applyFill="1" applyAlignment="1">
      <alignment wrapText="1"/>
    </xf>
    <xf numFmtId="0" fontId="30" fillId="5" borderId="29" xfId="0" applyFont="1" applyFill="1" applyBorder="1"/>
    <xf numFmtId="0" fontId="1" fillId="15" borderId="12" xfId="3" applyFont="1" applyFill="1" applyBorder="1" applyAlignment="1">
      <alignment horizontal="left"/>
    </xf>
    <xf numFmtId="0" fontId="3" fillId="0" borderId="17" xfId="3" applyNumberFormat="1" applyFont="1" applyFill="1" applyBorder="1" applyAlignment="1">
      <alignment wrapText="1"/>
    </xf>
    <xf numFmtId="0" fontId="19" fillId="0" borderId="0" xfId="0" applyNumberFormat="1" applyFont="1" applyAlignment="1"/>
    <xf numFmtId="0" fontId="19" fillId="0" borderId="1" xfId="0" applyFont="1" applyBorder="1" applyAlignment="1"/>
    <xf numFmtId="164" fontId="9" fillId="14" borderId="12" xfId="2" applyNumberFormat="1" applyFont="1" applyFill="1" applyBorder="1" applyAlignment="1"/>
    <xf numFmtId="164" fontId="9" fillId="4" borderId="12" xfId="2" applyNumberFormat="1" applyFont="1" applyFill="1" applyBorder="1" applyAlignment="1"/>
    <xf numFmtId="164" fontId="9" fillId="6" borderId="12" xfId="2" applyNumberFormat="1" applyFont="1" applyFill="1" applyBorder="1" applyAlignment="1"/>
    <xf numFmtId="164" fontId="9" fillId="2" borderId="12" xfId="2" applyNumberFormat="1" applyFont="1" applyFill="1" applyBorder="1" applyAlignment="1"/>
    <xf numFmtId="164" fontId="9" fillId="15" borderId="12" xfId="2" applyNumberFormat="1" applyFont="1" applyFill="1" applyBorder="1" applyAlignment="1"/>
    <xf numFmtId="164" fontId="9" fillId="9" borderId="12" xfId="2" applyNumberFormat="1" applyFont="1" applyFill="1" applyBorder="1" applyAlignment="1"/>
    <xf numFmtId="164" fontId="9" fillId="10" borderId="12" xfId="2" applyNumberFormat="1" applyFont="1" applyFill="1" applyBorder="1" applyAlignment="1"/>
    <xf numFmtId="0" fontId="11" fillId="0" borderId="0" xfId="3" applyFont="1" applyAlignment="1"/>
    <xf numFmtId="49" fontId="27" fillId="0" borderId="0" xfId="0" applyNumberFormat="1" applyFont="1" applyAlignment="1"/>
    <xf numFmtId="0" fontId="17" fillId="0" borderId="0" xfId="0" applyNumberFormat="1" applyFont="1" applyFill="1" applyAlignment="1">
      <alignment horizontal="center"/>
    </xf>
    <xf numFmtId="164" fontId="20" fillId="5" borderId="2" xfId="1" applyNumberFormat="1" applyFont="1" applyFill="1" applyBorder="1" applyAlignment="1"/>
    <xf numFmtId="3" fontId="20" fillId="6" borderId="2" xfId="0" applyNumberFormat="1" applyFont="1" applyFill="1" applyBorder="1" applyAlignment="1"/>
    <xf numFmtId="0" fontId="21" fillId="5" borderId="2" xfId="0" applyFont="1" applyFill="1" applyBorder="1" applyAlignment="1"/>
    <xf numFmtId="0" fontId="19" fillId="0" borderId="1" xfId="0" applyNumberFormat="1" applyFont="1" applyBorder="1" applyAlignment="1"/>
    <xf numFmtId="1" fontId="20" fillId="11" borderId="0" xfId="0" applyNumberFormat="1" applyFont="1" applyFill="1" applyAlignment="1"/>
    <xf numFmtId="3" fontId="20" fillId="0" borderId="0" xfId="0" applyNumberFormat="1" applyFont="1" applyFill="1" applyAlignment="1"/>
    <xf numFmtId="3" fontId="1" fillId="8" borderId="0" xfId="3" applyNumberFormat="1" applyFont="1" applyFill="1" applyAlignment="1"/>
    <xf numFmtId="0" fontId="9" fillId="0" borderId="7" xfId="3" applyFont="1" applyBorder="1" applyAlignment="1"/>
    <xf numFmtId="0" fontId="1" fillId="0" borderId="7" xfId="3" applyFont="1" applyBorder="1" applyAlignment="1"/>
    <xf numFmtId="0" fontId="14" fillId="0" borderId="0" xfId="3" applyFont="1" applyAlignment="1"/>
    <xf numFmtId="164" fontId="14" fillId="0" borderId="0" xfId="3" applyNumberFormat="1" applyFont="1" applyAlignment="1"/>
    <xf numFmtId="0" fontId="27" fillId="0" borderId="0" xfId="0" applyNumberFormat="1" applyFont="1" applyAlignment="1"/>
    <xf numFmtId="2" fontId="19" fillId="0" borderId="0" xfId="0" applyNumberFormat="1" applyFont="1" applyAlignment="1"/>
    <xf numFmtId="164" fontId="19" fillId="0" borderId="0" xfId="1" applyNumberFormat="1" applyFont="1" applyAlignment="1">
      <alignment horizontal="right"/>
    </xf>
    <xf numFmtId="164" fontId="20" fillId="5" borderId="0" xfId="1" applyNumberFormat="1" applyFont="1" applyFill="1" applyAlignment="1">
      <alignment horizontal="right"/>
    </xf>
    <xf numFmtId="164" fontId="20" fillId="5" borderId="0" xfId="1" applyNumberFormat="1" applyFont="1" applyFill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20" fillId="6" borderId="0" xfId="1" applyNumberFormat="1" applyFont="1" applyFill="1" applyAlignment="1">
      <alignment horizontal="right"/>
    </xf>
    <xf numFmtId="3" fontId="21" fillId="8" borderId="0" xfId="0" applyNumberFormat="1" applyFont="1" applyFill="1" applyAlignment="1">
      <alignment horizontal="right"/>
    </xf>
    <xf numFmtId="164" fontId="26" fillId="13" borderId="0" xfId="1" applyNumberFormat="1" applyFont="1" applyFill="1" applyBorder="1" applyAlignment="1">
      <alignment horizontal="right"/>
    </xf>
    <xf numFmtId="164" fontId="26" fillId="13" borderId="1" xfId="1" applyNumberFormat="1" applyFont="1" applyFill="1" applyBorder="1" applyAlignment="1">
      <alignment horizontal="right"/>
    </xf>
    <xf numFmtId="3" fontId="21" fillId="8" borderId="2" xfId="0" applyNumberFormat="1" applyFont="1" applyFill="1" applyBorder="1" applyAlignment="1">
      <alignment horizontal="right"/>
    </xf>
    <xf numFmtId="3" fontId="20" fillId="9" borderId="0" xfId="0" applyNumberFormat="1" applyFont="1" applyFill="1" applyBorder="1" applyAlignment="1">
      <alignment horizontal="right"/>
    </xf>
    <xf numFmtId="3" fontId="20" fillId="10" borderId="0" xfId="0" applyNumberFormat="1" applyFont="1" applyFill="1" applyAlignment="1">
      <alignment horizontal="right"/>
    </xf>
    <xf numFmtId="0" fontId="21" fillId="5" borderId="27" xfId="0" applyFont="1" applyFill="1" applyBorder="1" applyAlignment="1">
      <alignment horizontal="right"/>
    </xf>
    <xf numFmtId="164" fontId="20" fillId="5" borderId="35" xfId="1" applyNumberFormat="1" applyFont="1" applyFill="1" applyBorder="1" applyAlignment="1">
      <alignment horizontal="right"/>
    </xf>
    <xf numFmtId="3" fontId="20" fillId="15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1" fillId="8" borderId="0" xfId="3" applyNumberFormat="1" applyFont="1" applyFill="1" applyAlignment="1">
      <alignment horizontal="right"/>
    </xf>
    <xf numFmtId="0" fontId="9" fillId="0" borderId="7" xfId="3" applyFont="1" applyBorder="1" applyAlignment="1">
      <alignment horizontal="right"/>
    </xf>
    <xf numFmtId="164" fontId="9" fillId="14" borderId="12" xfId="2" applyNumberFormat="1" applyFont="1" applyFill="1" applyBorder="1" applyAlignment="1">
      <alignment horizontal="right"/>
    </xf>
    <xf numFmtId="164" fontId="9" fillId="4" borderId="12" xfId="2" applyNumberFormat="1" applyFont="1" applyFill="1" applyBorder="1" applyAlignment="1">
      <alignment horizontal="right"/>
    </xf>
    <xf numFmtId="164" fontId="9" fillId="6" borderId="12" xfId="2" applyNumberFormat="1" applyFont="1" applyFill="1" applyBorder="1" applyAlignment="1">
      <alignment horizontal="right"/>
    </xf>
    <xf numFmtId="164" fontId="9" fillId="2" borderId="12" xfId="2" applyNumberFormat="1" applyFont="1" applyFill="1" applyBorder="1" applyAlignment="1">
      <alignment horizontal="right"/>
    </xf>
    <xf numFmtId="164" fontId="9" fillId="15" borderId="12" xfId="2" applyNumberFormat="1" applyFont="1" applyFill="1" applyBorder="1" applyAlignment="1">
      <alignment horizontal="right"/>
    </xf>
    <xf numFmtId="164" fontId="9" fillId="9" borderId="12" xfId="2" applyNumberFormat="1" applyFont="1" applyFill="1" applyBorder="1" applyAlignment="1">
      <alignment horizontal="right"/>
    </xf>
    <xf numFmtId="164" fontId="9" fillId="10" borderId="12" xfId="2" applyNumberFormat="1" applyFont="1" applyFill="1" applyBorder="1" applyAlignment="1">
      <alignment horizontal="right"/>
    </xf>
    <xf numFmtId="49" fontId="27" fillId="0" borderId="0" xfId="0" applyNumberFormat="1" applyFont="1" applyAlignment="1">
      <alignment horizontal="right"/>
    </xf>
    <xf numFmtId="0" fontId="3" fillId="0" borderId="18" xfId="3" applyFont="1" applyFill="1" applyBorder="1" applyAlignment="1">
      <alignment wrapText="1"/>
    </xf>
    <xf numFmtId="0" fontId="3" fillId="0" borderId="17" xfId="3" applyFont="1" applyFill="1" applyBorder="1" applyAlignment="1">
      <alignment wrapText="1"/>
    </xf>
    <xf numFmtId="49" fontId="19" fillId="0" borderId="19" xfId="0" applyNumberFormat="1" applyFont="1" applyBorder="1" applyAlignment="1"/>
    <xf numFmtId="0" fontId="3" fillId="0" borderId="20" xfId="3" applyFont="1" applyFill="1" applyBorder="1" applyAlignment="1">
      <alignment wrapText="1"/>
    </xf>
    <xf numFmtId="0" fontId="3" fillId="0" borderId="21" xfId="3" applyFont="1" applyFill="1" applyBorder="1" applyAlignment="1">
      <alignment wrapText="1"/>
    </xf>
    <xf numFmtId="0" fontId="19" fillId="0" borderId="0" xfId="0" applyFont="1" applyAlignment="1"/>
    <xf numFmtId="164" fontId="19" fillId="0" borderId="0" xfId="0" applyNumberFormat="1" applyFont="1" applyAlignment="1"/>
    <xf numFmtId="164" fontId="17" fillId="0" borderId="0" xfId="0" applyNumberFormat="1" applyFont="1" applyFill="1" applyAlignment="1"/>
    <xf numFmtId="164" fontId="20" fillId="6" borderId="0" xfId="1" applyNumberFormat="1" applyFont="1" applyFill="1" applyBorder="1" applyAlignment="1"/>
    <xf numFmtId="164" fontId="17" fillId="0" borderId="0" xfId="0" applyNumberFormat="1" applyFont="1" applyAlignment="1"/>
    <xf numFmtId="164" fontId="17" fillId="0" borderId="0" xfId="0" applyNumberFormat="1" applyFont="1" applyBorder="1" applyAlignment="1"/>
    <xf numFmtId="164" fontId="26" fillId="13" borderId="0" xfId="0" applyNumberFormat="1" applyFont="1" applyFill="1" applyBorder="1" applyAlignment="1"/>
    <xf numFmtId="164" fontId="26" fillId="13" borderId="1" xfId="0" applyNumberFormat="1" applyFont="1" applyFill="1" applyBorder="1" applyAlignment="1"/>
    <xf numFmtId="1" fontId="19" fillId="9" borderId="0" xfId="0" applyNumberFormat="1" applyFont="1" applyFill="1" applyBorder="1" applyAlignment="1"/>
    <xf numFmtId="164" fontId="19" fillId="0" borderId="0" xfId="0" applyNumberFormat="1" applyFont="1" applyBorder="1" applyAlignment="1"/>
    <xf numFmtId="3" fontId="19" fillId="6" borderId="0" xfId="0" applyNumberFormat="1" applyFont="1" applyFill="1" applyAlignment="1"/>
    <xf numFmtId="0" fontId="27" fillId="0" borderId="0" xfId="0" applyNumberFormat="1" applyFont="1" applyFill="1" applyAlignment="1"/>
    <xf numFmtId="164" fontId="9" fillId="14" borderId="15" xfId="2" applyNumberFormat="1" applyFont="1" applyFill="1" applyBorder="1" applyAlignment="1"/>
    <xf numFmtId="3" fontId="3" fillId="0" borderId="22" xfId="3" applyNumberFormat="1" applyFont="1" applyFill="1" applyBorder="1" applyAlignment="1">
      <alignment horizontal="right" wrapText="1"/>
    </xf>
    <xf numFmtId="164" fontId="20" fillId="5" borderId="6" xfId="1" applyNumberFormat="1" applyFont="1" applyFill="1" applyBorder="1" applyAlignment="1">
      <alignment horizontal="right"/>
    </xf>
    <xf numFmtId="3" fontId="20" fillId="6" borderId="6" xfId="0" applyNumberFormat="1" applyFont="1" applyFill="1" applyBorder="1" applyAlignment="1">
      <alignment horizontal="right"/>
    </xf>
    <xf numFmtId="0" fontId="21" fillId="5" borderId="6" xfId="0" applyFont="1" applyFill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164" fontId="26" fillId="13" borderId="36" xfId="1" applyNumberFormat="1" applyFont="1" applyFill="1" applyBorder="1" applyAlignment="1">
      <alignment horizontal="right"/>
    </xf>
    <xf numFmtId="0" fontId="22" fillId="0" borderId="7" xfId="0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11" fillId="0" borderId="0" xfId="3" applyNumberFormat="1" applyFont="1" applyAlignment="1">
      <alignment horizontal="right"/>
    </xf>
    <xf numFmtId="164" fontId="21" fillId="5" borderId="2" xfId="0" applyNumberFormat="1" applyFont="1" applyFill="1" applyBorder="1" applyAlignment="1"/>
    <xf numFmtId="164" fontId="22" fillId="5" borderId="2" xfId="0" applyNumberFormat="1" applyFont="1" applyFill="1" applyBorder="1" applyAlignment="1"/>
    <xf numFmtId="164" fontId="21" fillId="5" borderId="27" xfId="0" applyNumberFormat="1" applyFont="1" applyFill="1" applyBorder="1" applyAlignment="1"/>
    <xf numFmtId="164" fontId="22" fillId="5" borderId="27" xfId="0" applyNumberFormat="1" applyFont="1" applyFill="1" applyBorder="1" applyAlignment="1"/>
    <xf numFmtId="164" fontId="19" fillId="0" borderId="0" xfId="0" applyNumberFormat="1" applyFont="1" applyFill="1" applyAlignment="1"/>
    <xf numFmtId="165" fontId="19" fillId="0" borderId="0" xfId="4" applyNumberFormat="1" applyFont="1" applyFill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22" fillId="0" borderId="7" xfId="0" applyFont="1" applyFill="1" applyBorder="1" applyAlignment="1">
      <alignment horizontal="right"/>
    </xf>
    <xf numFmtId="0" fontId="19" fillId="0" borderId="7" xfId="0" applyNumberFormat="1" applyFont="1" applyFill="1" applyBorder="1" applyAlignment="1"/>
    <xf numFmtId="0" fontId="19" fillId="0" borderId="7" xfId="0" applyFont="1" applyFill="1" applyBorder="1" applyAlignment="1"/>
    <xf numFmtId="165" fontId="19" fillId="0" borderId="7" xfId="4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9" fillId="0" borderId="0" xfId="1" applyNumberFormat="1" applyFont="1" applyAlignment="1">
      <alignment horizontal="right"/>
    </xf>
    <xf numFmtId="0" fontId="19" fillId="0" borderId="0" xfId="1" applyNumberFormat="1" applyFont="1" applyAlignment="1"/>
    <xf numFmtId="0" fontId="19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19" fillId="0" borderId="0" xfId="1" applyNumberFormat="1" applyFont="1" applyBorder="1" applyAlignment="1">
      <alignment horizontal="right"/>
    </xf>
    <xf numFmtId="0" fontId="19" fillId="0" borderId="0" xfId="1" applyNumberFormat="1" applyFont="1" applyBorder="1" applyAlignment="1"/>
    <xf numFmtId="0" fontId="19" fillId="0" borderId="0" xfId="1" applyNumberFormat="1" applyFont="1" applyBorder="1" applyAlignment="1">
      <alignment horizontal="center"/>
    </xf>
    <xf numFmtId="0" fontId="17" fillId="0" borderId="0" xfId="1" applyNumberFormat="1" applyFont="1" applyAlignment="1"/>
    <xf numFmtId="0" fontId="17" fillId="0" borderId="0" xfId="1" applyNumberFormat="1" applyFont="1" applyBorder="1" applyAlignment="1"/>
    <xf numFmtId="167" fontId="19" fillId="0" borderId="0" xfId="0" applyNumberFormat="1" applyFont="1" applyAlignment="1">
      <alignment horizontal="center"/>
    </xf>
    <xf numFmtId="167" fontId="20" fillId="5" borderId="2" xfId="0" applyNumberFormat="1" applyFont="1" applyFill="1" applyBorder="1" applyAlignment="1">
      <alignment horizontal="center"/>
    </xf>
    <xf numFmtId="167" fontId="20" fillId="5" borderId="0" xfId="0" applyNumberFormat="1" applyFont="1" applyFill="1" applyAlignment="1">
      <alignment horizontal="center"/>
    </xf>
    <xf numFmtId="167" fontId="20" fillId="6" borderId="0" xfId="0" applyNumberFormat="1" applyFont="1" applyFill="1" applyAlignment="1">
      <alignment horizontal="center"/>
    </xf>
    <xf numFmtId="167" fontId="22" fillId="8" borderId="0" xfId="0" applyNumberFormat="1" applyFont="1" applyFill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167" fontId="26" fillId="13" borderId="0" xfId="0" applyNumberFormat="1" applyFont="1" applyFill="1" applyBorder="1" applyAlignment="1">
      <alignment horizontal="center"/>
    </xf>
    <xf numFmtId="167" fontId="20" fillId="6" borderId="2" xfId="0" applyNumberFormat="1" applyFont="1" applyFill="1" applyBorder="1"/>
    <xf numFmtId="167" fontId="22" fillId="8" borderId="2" xfId="0" applyNumberFormat="1" applyFont="1" applyFill="1" applyBorder="1" applyAlignment="1">
      <alignment horizontal="center"/>
    </xf>
    <xf numFmtId="167" fontId="22" fillId="5" borderId="2" xfId="0" applyNumberFormat="1" applyFont="1" applyFill="1" applyBorder="1" applyAlignment="1">
      <alignment horizontal="center"/>
    </xf>
    <xf numFmtId="167" fontId="19" fillId="0" borderId="0" xfId="0" applyNumberFormat="1" applyFont="1"/>
    <xf numFmtId="167" fontId="19" fillId="9" borderId="0" xfId="0" applyNumberFormat="1" applyFont="1" applyFill="1" applyAlignment="1">
      <alignment horizontal="center"/>
    </xf>
    <xf numFmtId="167" fontId="19" fillId="10" borderId="0" xfId="0" applyNumberFormat="1" applyFont="1" applyFill="1" applyAlignment="1">
      <alignment horizontal="center"/>
    </xf>
    <xf numFmtId="167" fontId="19" fillId="11" borderId="0" xfId="0" applyNumberFormat="1" applyFont="1" applyFill="1" applyAlignment="1">
      <alignment horizontal="center"/>
    </xf>
    <xf numFmtId="167" fontId="22" fillId="5" borderId="27" xfId="0" applyNumberFormat="1" applyFont="1" applyFill="1" applyBorder="1" applyAlignment="1">
      <alignment horizontal="center"/>
    </xf>
    <xf numFmtId="167" fontId="26" fillId="13" borderId="0" xfId="0" applyNumberFormat="1" applyFont="1" applyFill="1" applyAlignment="1">
      <alignment horizontal="center"/>
    </xf>
    <xf numFmtId="167" fontId="20" fillId="6" borderId="0" xfId="0" applyNumberFormat="1" applyFont="1" applyFill="1"/>
    <xf numFmtId="167" fontId="20" fillId="5" borderId="35" xfId="0" applyNumberFormat="1" applyFont="1" applyFill="1" applyBorder="1" applyAlignment="1">
      <alignment horizontal="center"/>
    </xf>
    <xf numFmtId="167" fontId="20" fillId="15" borderId="0" xfId="0" applyNumberFormat="1" applyFont="1" applyFill="1" applyAlignment="1">
      <alignment horizontal="center"/>
    </xf>
    <xf numFmtId="167" fontId="17" fillId="0" borderId="0" xfId="0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center"/>
    </xf>
    <xf numFmtId="167" fontId="1" fillId="8" borderId="0" xfId="3" applyNumberFormat="1" applyFont="1" applyFill="1" applyAlignment="1">
      <alignment horizontal="center"/>
    </xf>
    <xf numFmtId="167" fontId="19" fillId="11" borderId="0" xfId="0" applyNumberFormat="1" applyFont="1" applyFill="1" applyAlignment="1">
      <alignment horizontal="right"/>
    </xf>
    <xf numFmtId="167" fontId="19" fillId="6" borderId="0" xfId="0" applyNumberFormat="1" applyFont="1" applyFill="1" applyAlignment="1">
      <alignment horizontal="right"/>
    </xf>
    <xf numFmtId="167" fontId="22" fillId="0" borderId="0" xfId="0" applyNumberFormat="1" applyFont="1" applyAlignment="1">
      <alignment horizontal="center"/>
    </xf>
    <xf numFmtId="167" fontId="10" fillId="0" borderId="7" xfId="3" applyNumberFormat="1" applyFont="1" applyBorder="1" applyAlignment="1">
      <alignment horizontal="center"/>
    </xf>
    <xf numFmtId="167" fontId="27" fillId="0" borderId="7" xfId="0" applyNumberFormat="1" applyFont="1" applyBorder="1" applyAlignment="1">
      <alignment horizontal="center"/>
    </xf>
    <xf numFmtId="167" fontId="9" fillId="14" borderId="13" xfId="3" applyNumberFormat="1" applyFont="1" applyFill="1" applyBorder="1"/>
    <xf numFmtId="167" fontId="27" fillId="14" borderId="14" xfId="0" applyNumberFormat="1" applyFont="1" applyFill="1" applyBorder="1" applyAlignment="1">
      <alignment horizontal="center"/>
    </xf>
    <xf numFmtId="167" fontId="9" fillId="4" borderId="16" xfId="2" applyNumberFormat="1" applyFont="1" applyFill="1" applyBorder="1"/>
    <xf numFmtId="167" fontId="27" fillId="11" borderId="14" xfId="0" applyNumberFormat="1" applyFont="1" applyFill="1" applyBorder="1" applyAlignment="1">
      <alignment horizontal="center"/>
    </xf>
    <xf numFmtId="167" fontId="9" fillId="6" borderId="16" xfId="2" applyNumberFormat="1" applyFont="1" applyFill="1" applyBorder="1"/>
    <xf numFmtId="167" fontId="27" fillId="6" borderId="14" xfId="0" applyNumberFormat="1" applyFont="1" applyFill="1" applyBorder="1" applyAlignment="1">
      <alignment horizontal="center"/>
    </xf>
    <xf numFmtId="167" fontId="9" fillId="2" borderId="16" xfId="2" applyNumberFormat="1" applyFont="1" applyFill="1" applyBorder="1" applyAlignment="1">
      <alignment horizontal="right"/>
    </xf>
    <xf numFmtId="167" fontId="27" fillId="5" borderId="14" xfId="0" applyNumberFormat="1" applyFont="1" applyFill="1" applyBorder="1" applyAlignment="1">
      <alignment horizontal="center"/>
    </xf>
    <xf numFmtId="167" fontId="9" fillId="15" borderId="16" xfId="2" applyNumberFormat="1" applyFont="1" applyFill="1" applyBorder="1" applyAlignment="1">
      <alignment horizontal="right"/>
    </xf>
    <xf numFmtId="167" fontId="27" fillId="15" borderId="14" xfId="0" applyNumberFormat="1" applyFont="1" applyFill="1" applyBorder="1" applyAlignment="1">
      <alignment horizontal="center"/>
    </xf>
    <xf numFmtId="167" fontId="9" fillId="9" borderId="16" xfId="2" applyNumberFormat="1" applyFont="1" applyFill="1" applyBorder="1" applyAlignment="1">
      <alignment horizontal="right"/>
    </xf>
    <xf numFmtId="167" fontId="27" fillId="9" borderId="14" xfId="0" applyNumberFormat="1" applyFont="1" applyFill="1" applyBorder="1" applyAlignment="1">
      <alignment horizontal="center"/>
    </xf>
    <xf numFmtId="167" fontId="9" fillId="10" borderId="16" xfId="2" applyNumberFormat="1" applyFont="1" applyFill="1" applyBorder="1" applyAlignment="1">
      <alignment horizontal="right"/>
    </xf>
    <xf numFmtId="167" fontId="27" fillId="10" borderId="14" xfId="0" applyNumberFormat="1" applyFont="1" applyFill="1" applyBorder="1" applyAlignment="1">
      <alignment horizontal="center"/>
    </xf>
    <xf numFmtId="167" fontId="12" fillId="0" borderId="0" xfId="3" applyNumberFormat="1" applyFont="1" applyAlignment="1">
      <alignment horizontal="center"/>
    </xf>
    <xf numFmtId="167" fontId="11" fillId="0" borderId="0" xfId="3" applyNumberFormat="1" applyFont="1" applyAlignment="1">
      <alignment horizontal="center"/>
    </xf>
    <xf numFmtId="167" fontId="15" fillId="0" borderId="0" xfId="3" applyNumberFormat="1" applyFont="1" applyBorder="1" applyAlignment="1">
      <alignment horizontal="left"/>
    </xf>
    <xf numFmtId="167" fontId="27" fillId="0" borderId="0" xfId="0" applyNumberFormat="1" applyFont="1" applyAlignment="1">
      <alignment horizontal="center"/>
    </xf>
    <xf numFmtId="0" fontId="17" fillId="0" borderId="0" xfId="1" applyNumberFormat="1" applyFont="1" applyFill="1" applyAlignment="1">
      <alignment horizontal="right"/>
    </xf>
    <xf numFmtId="0" fontId="17" fillId="0" borderId="0" xfId="1" applyNumberFormat="1" applyFont="1" applyFill="1" applyAlignment="1"/>
    <xf numFmtId="0" fontId="19" fillId="0" borderId="0" xfId="1" applyNumberFormat="1" applyFont="1" applyFill="1" applyAlignment="1">
      <alignment horizontal="right"/>
    </xf>
    <xf numFmtId="0" fontId="19" fillId="0" borderId="0" xfId="1" applyNumberFormat="1" applyFont="1" applyFill="1" applyAlignment="1"/>
    <xf numFmtId="0" fontId="20" fillId="5" borderId="6" xfId="1" applyNumberFormat="1" applyFont="1" applyFill="1" applyBorder="1" applyAlignment="1">
      <alignment horizontal="right"/>
    </xf>
    <xf numFmtId="0" fontId="20" fillId="5" borderId="2" xfId="1" applyNumberFormat="1" applyFont="1" applyFill="1" applyBorder="1" applyAlignment="1"/>
    <xf numFmtId="0" fontId="22" fillId="0" borderId="0" xfId="0" applyFont="1" applyFill="1" applyAlignment="1">
      <alignment horizontal="center"/>
    </xf>
    <xf numFmtId="37" fontId="19" fillId="0" borderId="0" xfId="1" applyNumberFormat="1" applyFont="1" applyAlignment="1"/>
    <xf numFmtId="0" fontId="19" fillId="0" borderId="37" xfId="1" applyNumberFormat="1" applyFont="1" applyBorder="1" applyAlignment="1">
      <alignment horizontal="right"/>
    </xf>
    <xf numFmtId="167" fontId="19" fillId="0" borderId="37" xfId="0" applyNumberFormat="1" applyFont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9" fillId="0" borderId="37" xfId="1" applyNumberFormat="1" applyFont="1" applyBorder="1" applyAlignment="1"/>
    <xf numFmtId="164" fontId="19" fillId="0" borderId="37" xfId="0" applyNumberFormat="1" applyFont="1" applyBorder="1" applyAlignment="1"/>
    <xf numFmtId="165" fontId="19" fillId="0" borderId="37" xfId="4" applyNumberFormat="1" applyFont="1" applyBorder="1" applyAlignment="1">
      <alignment horizontal="center"/>
    </xf>
    <xf numFmtId="0" fontId="19" fillId="0" borderId="37" xfId="1" applyNumberFormat="1" applyFont="1" applyBorder="1" applyAlignment="1">
      <alignment horizontal="center"/>
    </xf>
    <xf numFmtId="164" fontId="19" fillId="0" borderId="37" xfId="0" applyNumberFormat="1" applyFont="1" applyBorder="1" applyAlignment="1">
      <alignment horizontal="center"/>
    </xf>
    <xf numFmtId="0" fontId="15" fillId="0" borderId="0" xfId="3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3" fillId="0" borderId="0" xfId="3" applyFont="1" applyBorder="1" applyAlignment="1">
      <alignment horizontal="left"/>
    </xf>
    <xf numFmtId="167" fontId="31" fillId="0" borderId="23" xfId="0" applyNumberFormat="1" applyFont="1" applyBorder="1" applyAlignment="1"/>
    <xf numFmtId="167" fontId="32" fillId="0" borderId="20" xfId="0" applyNumberFormat="1" applyFont="1" applyBorder="1" applyAlignment="1"/>
    <xf numFmtId="0" fontId="16" fillId="0" borderId="0" xfId="3" applyFont="1" applyBorder="1" applyAlignment="1">
      <alignment horizontal="center"/>
    </xf>
    <xf numFmtId="0" fontId="19" fillId="0" borderId="0" xfId="0" applyFont="1" applyAlignment="1">
      <alignment horizontal="right"/>
    </xf>
    <xf numFmtId="0" fontId="20" fillId="11" borderId="0" xfId="0" applyNumberFormat="1" applyFont="1" applyFill="1"/>
    <xf numFmtId="0" fontId="20" fillId="11" borderId="0" xfId="0" applyNumberFormat="1" applyFont="1" applyFill="1" applyAlignment="1">
      <alignment horizontal="right"/>
    </xf>
    <xf numFmtId="164" fontId="9" fillId="16" borderId="15" xfId="2" applyNumberFormat="1" applyFont="1" applyFill="1" applyBorder="1" applyAlignment="1"/>
  </cellXfs>
  <cellStyles count="6">
    <cellStyle name="Comma" xfId="1" builtinId="3"/>
    <cellStyle name="Comma 2" xfId="2"/>
    <cellStyle name="Normal" xfId="0" builtinId="0"/>
    <cellStyle name="Normal 2" xfId="3"/>
    <cellStyle name="Percent" xfId="4" builtinId="5"/>
    <cellStyle name="Percent 2" xfId="5"/>
  </cellStyles>
  <dxfs count="0"/>
  <tableStyles count="0" defaultTableStyle="TableStyleMedium2" defaultPivotStyle="PivotStyleLight16"/>
  <colors>
    <mruColors>
      <color rgb="FFF89ADF"/>
      <color rgb="FFF46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2"/>
  <sheetViews>
    <sheetView tabSelected="1" topLeftCell="A426" zoomScaleNormal="100" workbookViewId="0">
      <selection activeCell="N444" sqref="N444"/>
    </sheetView>
  </sheetViews>
  <sheetFormatPr defaultColWidth="8.85546875" defaultRowHeight="12" x14ac:dyDescent="0.2"/>
  <cols>
    <col min="1" max="1" width="6.42578125" style="6" bestFit="1" customWidth="1"/>
    <col min="2" max="2" width="21.28515625" style="6" customWidth="1"/>
    <col min="3" max="3" width="10.28515625" style="35" customWidth="1"/>
    <col min="4" max="4" width="49.7109375" style="6" bestFit="1" customWidth="1"/>
    <col min="5" max="5" width="9.7109375" style="212" customWidth="1"/>
    <col min="6" max="6" width="6.7109375" style="286" bestFit="1" customWidth="1"/>
    <col min="7" max="7" width="3" style="286" bestFit="1" customWidth="1"/>
    <col min="8" max="8" width="7.85546875" style="99" customWidth="1"/>
    <col min="9" max="9" width="8" style="99" customWidth="1"/>
    <col min="10" max="10" width="8.140625" style="99" customWidth="1"/>
    <col min="11" max="11" width="8.28515625" style="242" customWidth="1"/>
    <col min="12" max="12" width="9" style="52" bestFit="1" customWidth="1"/>
    <col min="13" max="13" width="12.140625" style="19" bestFit="1" customWidth="1"/>
    <col min="14" max="16384" width="8.85546875" style="19"/>
  </cols>
  <sheetData>
    <row r="1" spans="1:13" s="242" customFormat="1" ht="24" x14ac:dyDescent="0.2">
      <c r="A1" s="237" t="s">
        <v>0</v>
      </c>
      <c r="B1" s="238" t="s">
        <v>1</v>
      </c>
      <c r="C1" s="186" t="s">
        <v>2</v>
      </c>
      <c r="D1" s="238" t="s">
        <v>3</v>
      </c>
      <c r="E1" s="255" t="s">
        <v>4</v>
      </c>
      <c r="F1" s="350" t="s">
        <v>5</v>
      </c>
      <c r="G1" s="351"/>
      <c r="H1" s="186" t="s">
        <v>6</v>
      </c>
      <c r="I1" s="186" t="s">
        <v>7</v>
      </c>
      <c r="J1" s="239" t="s">
        <v>8</v>
      </c>
      <c r="K1" s="240" t="s">
        <v>9</v>
      </c>
      <c r="L1" s="241" t="s">
        <v>10</v>
      </c>
      <c r="M1" s="242" t="s">
        <v>11</v>
      </c>
    </row>
    <row r="2" spans="1:13" x14ac:dyDescent="0.2">
      <c r="A2" s="6" t="s">
        <v>12</v>
      </c>
      <c r="B2" s="6" t="s">
        <v>13</v>
      </c>
      <c r="C2" s="78">
        <v>1103</v>
      </c>
      <c r="D2" s="6" t="s">
        <v>14</v>
      </c>
      <c r="E2" s="277">
        <v>312</v>
      </c>
      <c r="F2" s="286" t="s">
        <v>15</v>
      </c>
      <c r="G2" s="286">
        <v>3</v>
      </c>
      <c r="H2" s="278">
        <v>15</v>
      </c>
      <c r="I2" s="279">
        <v>2</v>
      </c>
      <c r="J2" s="279">
        <v>295</v>
      </c>
      <c r="K2" s="48">
        <f>H2+I2</f>
        <v>17</v>
      </c>
      <c r="L2" s="1">
        <f>K2/E2</f>
        <v>5.4487179487179488E-2</v>
      </c>
    </row>
    <row r="3" spans="1:13" x14ac:dyDescent="0.2">
      <c r="A3" s="6" t="s">
        <v>12</v>
      </c>
      <c r="B3" s="6" t="s">
        <v>13</v>
      </c>
      <c r="C3" s="78">
        <v>1104</v>
      </c>
      <c r="D3" s="6" t="s">
        <v>16</v>
      </c>
      <c r="E3" s="277">
        <v>327</v>
      </c>
      <c r="F3" s="286" t="s">
        <v>15</v>
      </c>
      <c r="G3" s="286">
        <v>3</v>
      </c>
      <c r="H3" s="278">
        <v>13</v>
      </c>
      <c r="I3" s="279">
        <v>4</v>
      </c>
      <c r="J3" s="279">
        <v>310</v>
      </c>
      <c r="K3" s="48">
        <f t="shared" ref="K3:K7" si="0">H3+I3</f>
        <v>17</v>
      </c>
      <c r="L3" s="1">
        <f t="shared" ref="L3:L8" si="1">K3/E3</f>
        <v>5.1987767584097858E-2</v>
      </c>
    </row>
    <row r="4" spans="1:13" x14ac:dyDescent="0.2">
      <c r="A4" s="6" t="s">
        <v>12</v>
      </c>
      <c r="B4" s="6" t="s">
        <v>13</v>
      </c>
      <c r="C4" s="78">
        <v>1105</v>
      </c>
      <c r="D4" s="6" t="s">
        <v>17</v>
      </c>
      <c r="E4" s="277">
        <v>499</v>
      </c>
      <c r="F4" s="286">
        <v>4</v>
      </c>
      <c r="G4" s="286">
        <v>5</v>
      </c>
      <c r="H4" s="278">
        <v>10</v>
      </c>
      <c r="I4" s="279">
        <v>6</v>
      </c>
      <c r="J4" s="279">
        <v>483</v>
      </c>
      <c r="K4" s="48">
        <f t="shared" si="0"/>
        <v>16</v>
      </c>
      <c r="L4" s="1">
        <f t="shared" si="1"/>
        <v>3.2064128256513023E-2</v>
      </c>
    </row>
    <row r="5" spans="1:13" x14ac:dyDescent="0.2">
      <c r="A5" s="6" t="s">
        <v>12</v>
      </c>
      <c r="B5" s="6" t="s">
        <v>13</v>
      </c>
      <c r="C5" s="78">
        <v>1106</v>
      </c>
      <c r="D5" s="6" t="s">
        <v>18</v>
      </c>
      <c r="E5" s="277">
        <v>1101</v>
      </c>
      <c r="F5" s="286">
        <v>9</v>
      </c>
      <c r="G5" s="286">
        <v>12</v>
      </c>
      <c r="H5" s="278">
        <v>39</v>
      </c>
      <c r="I5" s="279">
        <v>9</v>
      </c>
      <c r="J5" s="279">
        <v>1053</v>
      </c>
      <c r="K5" s="48">
        <f t="shared" si="0"/>
        <v>48</v>
      </c>
      <c r="L5" s="1">
        <f t="shared" si="1"/>
        <v>4.3596730245231606E-2</v>
      </c>
    </row>
    <row r="6" spans="1:13" x14ac:dyDescent="0.2">
      <c r="A6" s="6" t="s">
        <v>12</v>
      </c>
      <c r="B6" s="6" t="s">
        <v>13</v>
      </c>
      <c r="C6" s="78">
        <v>1108</v>
      </c>
      <c r="D6" s="6" t="s">
        <v>19</v>
      </c>
      <c r="E6" s="277">
        <v>830</v>
      </c>
      <c r="F6" s="286">
        <v>6</v>
      </c>
      <c r="G6" s="286">
        <v>8</v>
      </c>
      <c r="H6" s="278">
        <v>34</v>
      </c>
      <c r="I6" s="279">
        <v>6</v>
      </c>
      <c r="J6" s="279">
        <v>790</v>
      </c>
      <c r="K6" s="48">
        <f t="shared" si="0"/>
        <v>40</v>
      </c>
      <c r="L6" s="1">
        <f t="shared" si="1"/>
        <v>4.8192771084337352E-2</v>
      </c>
    </row>
    <row r="7" spans="1:13" x14ac:dyDescent="0.2">
      <c r="A7" s="6" t="s">
        <v>12</v>
      </c>
      <c r="B7" s="6" t="s">
        <v>13</v>
      </c>
      <c r="C7" s="78">
        <v>1109</v>
      </c>
      <c r="D7" s="6" t="s">
        <v>20</v>
      </c>
      <c r="E7" s="339">
        <v>250</v>
      </c>
      <c r="F7" s="286" t="s">
        <v>21</v>
      </c>
      <c r="G7" s="286">
        <v>3</v>
      </c>
      <c r="H7" s="342">
        <v>8</v>
      </c>
      <c r="I7" s="345">
        <v>1</v>
      </c>
      <c r="J7" s="345">
        <v>241</v>
      </c>
      <c r="K7" s="346">
        <f t="shared" si="0"/>
        <v>9</v>
      </c>
      <c r="L7" s="344">
        <f t="shared" si="1"/>
        <v>3.5999999999999997E-2</v>
      </c>
    </row>
    <row r="8" spans="1:13" x14ac:dyDescent="0.2">
      <c r="A8" s="7"/>
      <c r="B8" s="10" t="s">
        <v>22</v>
      </c>
      <c r="C8" s="8">
        <f>COUNT(C2:C7)</f>
        <v>6</v>
      </c>
      <c r="D8" s="9" t="s">
        <v>23</v>
      </c>
      <c r="E8" s="256">
        <f>SUBTOTAL(9,E2:E7)</f>
        <v>3319</v>
      </c>
      <c r="F8" s="287"/>
      <c r="G8" s="287"/>
      <c r="H8" s="199">
        <f>SUM(H2:H7)</f>
        <v>119</v>
      </c>
      <c r="I8" s="113">
        <f>SUM(I2:I7)</f>
        <v>28</v>
      </c>
      <c r="J8" s="113">
        <f>SUM(J2:J7)</f>
        <v>3172</v>
      </c>
      <c r="K8" s="113">
        <f>SUBTOTAL(9,K2:K7)</f>
        <v>147</v>
      </c>
      <c r="L8" s="3">
        <f t="shared" si="1"/>
        <v>4.4290448930400725E-2</v>
      </c>
    </row>
    <row r="9" spans="1:13" x14ac:dyDescent="0.2">
      <c r="I9" s="47"/>
      <c r="J9" s="47"/>
      <c r="K9" s="52"/>
    </row>
    <row r="10" spans="1:13" x14ac:dyDescent="0.2">
      <c r="A10" s="6" t="s">
        <v>24</v>
      </c>
      <c r="B10" s="6" t="s">
        <v>25</v>
      </c>
      <c r="C10" s="78">
        <v>3104</v>
      </c>
      <c r="D10" s="6" t="s">
        <v>26</v>
      </c>
      <c r="E10" s="277">
        <v>524</v>
      </c>
      <c r="F10" s="286">
        <v>6</v>
      </c>
      <c r="G10" s="286">
        <v>8</v>
      </c>
      <c r="H10" s="278">
        <v>129</v>
      </c>
      <c r="I10" s="279">
        <v>29</v>
      </c>
      <c r="J10" s="279">
        <v>366</v>
      </c>
      <c r="K10" s="48">
        <f>H10+I10</f>
        <v>158</v>
      </c>
      <c r="L10" s="1">
        <f t="shared" ref="L10:L15" si="2">K10/E10</f>
        <v>0.30152671755725191</v>
      </c>
    </row>
    <row r="11" spans="1:13" x14ac:dyDescent="0.2">
      <c r="A11" s="6" t="s">
        <v>24</v>
      </c>
      <c r="B11" s="6" t="s">
        <v>25</v>
      </c>
      <c r="C11" s="78">
        <v>3105</v>
      </c>
      <c r="D11" s="6" t="s">
        <v>27</v>
      </c>
      <c r="E11" s="277">
        <v>302</v>
      </c>
      <c r="F11" s="286">
        <v>2</v>
      </c>
      <c r="G11" s="286">
        <v>5</v>
      </c>
      <c r="H11" s="278">
        <v>70</v>
      </c>
      <c r="I11" s="279">
        <v>25</v>
      </c>
      <c r="J11" s="279">
        <v>207</v>
      </c>
      <c r="K11" s="48">
        <f>H11+I11</f>
        <v>95</v>
      </c>
      <c r="L11" s="1">
        <f t="shared" si="2"/>
        <v>0.31456953642384106</v>
      </c>
    </row>
    <row r="12" spans="1:13" x14ac:dyDescent="0.2">
      <c r="A12" s="6" t="s">
        <v>24</v>
      </c>
      <c r="B12" s="6" t="s">
        <v>25</v>
      </c>
      <c r="C12" s="78">
        <v>3107</v>
      </c>
      <c r="D12" s="6" t="s">
        <v>28</v>
      </c>
      <c r="E12" s="277">
        <v>327</v>
      </c>
      <c r="F12" s="286">
        <v>2</v>
      </c>
      <c r="G12" s="286">
        <v>5</v>
      </c>
      <c r="H12" s="278">
        <v>111</v>
      </c>
      <c r="I12" s="279">
        <v>19</v>
      </c>
      <c r="J12" s="279">
        <v>197</v>
      </c>
      <c r="K12" s="48">
        <f>H12+I12</f>
        <v>130</v>
      </c>
      <c r="L12" s="1">
        <f t="shared" si="2"/>
        <v>0.39755351681957185</v>
      </c>
    </row>
    <row r="13" spans="1:13" x14ac:dyDescent="0.2">
      <c r="A13" s="6" t="s">
        <v>24</v>
      </c>
      <c r="B13" s="6" t="s">
        <v>25</v>
      </c>
      <c r="C13" s="78">
        <v>3108</v>
      </c>
      <c r="D13" s="6" t="s">
        <v>29</v>
      </c>
      <c r="E13" s="277">
        <v>333</v>
      </c>
      <c r="F13" s="286" t="s">
        <v>15</v>
      </c>
      <c r="G13" s="286">
        <v>1</v>
      </c>
      <c r="H13" s="278">
        <v>87</v>
      </c>
      <c r="I13" s="279">
        <v>20</v>
      </c>
      <c r="J13" s="279">
        <v>226</v>
      </c>
      <c r="K13" s="48">
        <f>H13+I13</f>
        <v>107</v>
      </c>
      <c r="L13" s="1">
        <f t="shared" si="2"/>
        <v>0.3213213213213213</v>
      </c>
    </row>
    <row r="14" spans="1:13" x14ac:dyDescent="0.2">
      <c r="A14" s="6" t="s">
        <v>24</v>
      </c>
      <c r="B14" s="6" t="s">
        <v>25</v>
      </c>
      <c r="C14" s="78">
        <v>3109</v>
      </c>
      <c r="D14" s="6" t="s">
        <v>30</v>
      </c>
      <c r="E14" s="339">
        <v>768</v>
      </c>
      <c r="F14" s="286">
        <v>9</v>
      </c>
      <c r="G14" s="286">
        <v>12</v>
      </c>
      <c r="H14" s="342">
        <v>145</v>
      </c>
      <c r="I14" s="345">
        <v>36</v>
      </c>
      <c r="J14" s="345">
        <v>587</v>
      </c>
      <c r="K14" s="346">
        <f>H14+I14</f>
        <v>181</v>
      </c>
      <c r="L14" s="344">
        <f t="shared" si="2"/>
        <v>0.23567708333333334</v>
      </c>
    </row>
    <row r="15" spans="1:13" x14ac:dyDescent="0.2">
      <c r="A15" s="11"/>
      <c r="B15" s="12" t="s">
        <v>31</v>
      </c>
      <c r="C15" s="13">
        <f>COUNT(C10:C14)</f>
        <v>5</v>
      </c>
      <c r="D15" s="9" t="s">
        <v>23</v>
      </c>
      <c r="E15" s="213">
        <f>SUBTOTAL(9,E10:E14)</f>
        <v>2254</v>
      </c>
      <c r="F15" s="288"/>
      <c r="G15" s="288"/>
      <c r="H15" s="101">
        <f>SUM(H10:H14)</f>
        <v>542</v>
      </c>
      <c r="I15" s="49">
        <f>SUM(I10:I14)</f>
        <v>129</v>
      </c>
      <c r="J15" s="49">
        <f>SUM(J10:J14)</f>
        <v>1583</v>
      </c>
      <c r="K15" s="49">
        <f>SUBTOTAL(9,K10:K14)</f>
        <v>671</v>
      </c>
      <c r="L15" s="2">
        <f t="shared" si="2"/>
        <v>0.29769299023957407</v>
      </c>
    </row>
    <row r="16" spans="1:13" x14ac:dyDescent="0.2">
      <c r="I16" s="47"/>
      <c r="J16" s="47"/>
      <c r="K16" s="52"/>
    </row>
    <row r="17" spans="1:12" ht="15" x14ac:dyDescent="0.2">
      <c r="A17" s="6" t="s">
        <v>32</v>
      </c>
      <c r="B17" s="6" t="s">
        <v>33</v>
      </c>
      <c r="C17" s="78">
        <v>4101</v>
      </c>
      <c r="D17" s="6" t="s">
        <v>34</v>
      </c>
      <c r="E17" s="280">
        <v>417</v>
      </c>
      <c r="F17" s="276" t="s">
        <v>35</v>
      </c>
      <c r="G17" s="276">
        <v>5</v>
      </c>
      <c r="H17" s="280">
        <v>397</v>
      </c>
      <c r="I17" s="280">
        <v>0</v>
      </c>
      <c r="J17" s="280">
        <v>20</v>
      </c>
      <c r="K17" s="48">
        <f t="shared" ref="K17:K22" si="3">H17+I17</f>
        <v>397</v>
      </c>
      <c r="L17" s="1">
        <f t="shared" ref="L17:L23" si="4">K17/E17</f>
        <v>0.95203836930455632</v>
      </c>
    </row>
    <row r="18" spans="1:12" s="182" customFormat="1" ht="15" x14ac:dyDescent="0.2">
      <c r="A18" s="181" t="s">
        <v>32</v>
      </c>
      <c r="B18" s="177" t="s">
        <v>33</v>
      </c>
      <c r="C18" s="198">
        <v>4104</v>
      </c>
      <c r="D18" s="177" t="s">
        <v>36</v>
      </c>
      <c r="E18" s="280">
        <v>126</v>
      </c>
      <c r="F18" s="276" t="s">
        <v>15</v>
      </c>
      <c r="G18" s="276" t="s">
        <v>21</v>
      </c>
      <c r="H18" s="280">
        <v>99</v>
      </c>
      <c r="I18" s="280">
        <v>0</v>
      </c>
      <c r="J18" s="280">
        <v>27</v>
      </c>
      <c r="K18" s="178">
        <f t="shared" si="3"/>
        <v>99</v>
      </c>
      <c r="L18" s="179">
        <f t="shared" si="4"/>
        <v>0.7857142857142857</v>
      </c>
    </row>
    <row r="19" spans="1:12" ht="15" x14ac:dyDescent="0.2">
      <c r="A19" s="6" t="s">
        <v>32</v>
      </c>
      <c r="B19" s="6" t="s">
        <v>33</v>
      </c>
      <c r="C19" s="78">
        <v>4106</v>
      </c>
      <c r="D19" s="6" t="s">
        <v>37</v>
      </c>
      <c r="E19" s="280">
        <v>486</v>
      </c>
      <c r="F19" s="276" t="s">
        <v>21</v>
      </c>
      <c r="G19" s="276">
        <v>5</v>
      </c>
      <c r="H19" s="280">
        <v>470</v>
      </c>
      <c r="I19" s="280">
        <v>0</v>
      </c>
      <c r="J19" s="280">
        <v>16</v>
      </c>
      <c r="K19" s="48">
        <f t="shared" si="3"/>
        <v>470</v>
      </c>
      <c r="L19" s="1">
        <f t="shared" si="4"/>
        <v>0.96707818930041156</v>
      </c>
    </row>
    <row r="20" spans="1:12" ht="15" x14ac:dyDescent="0.2">
      <c r="A20" s="6" t="s">
        <v>32</v>
      </c>
      <c r="B20" s="6" t="s">
        <v>33</v>
      </c>
      <c r="C20" s="78">
        <v>4108</v>
      </c>
      <c r="D20" s="6" t="s">
        <v>38</v>
      </c>
      <c r="E20" s="280">
        <v>716</v>
      </c>
      <c r="F20" s="276">
        <v>9</v>
      </c>
      <c r="G20" s="276">
        <v>12</v>
      </c>
      <c r="H20" s="280">
        <v>616</v>
      </c>
      <c r="I20" s="280">
        <v>6</v>
      </c>
      <c r="J20" s="280">
        <v>94</v>
      </c>
      <c r="K20" s="48">
        <f t="shared" si="3"/>
        <v>622</v>
      </c>
      <c r="L20" s="1">
        <f t="shared" si="4"/>
        <v>0.86871508379888274</v>
      </c>
    </row>
    <row r="21" spans="1:12" ht="15" x14ac:dyDescent="0.2">
      <c r="A21" s="6" t="s">
        <v>32</v>
      </c>
      <c r="B21" s="6" t="s">
        <v>33</v>
      </c>
      <c r="C21" s="78">
        <v>4115</v>
      </c>
      <c r="D21" s="6" t="s">
        <v>39</v>
      </c>
      <c r="E21" s="280">
        <v>707</v>
      </c>
      <c r="F21" s="276">
        <v>5</v>
      </c>
      <c r="G21" s="276">
        <v>8</v>
      </c>
      <c r="H21" s="280">
        <v>653</v>
      </c>
      <c r="I21" s="280">
        <v>2</v>
      </c>
      <c r="J21" s="280">
        <v>52</v>
      </c>
      <c r="K21" s="48">
        <f t="shared" si="3"/>
        <v>655</v>
      </c>
      <c r="L21" s="1">
        <f t="shared" si="4"/>
        <v>0.92644978783592646</v>
      </c>
    </row>
    <row r="22" spans="1:12" ht="15" x14ac:dyDescent="0.2">
      <c r="A22" s="6" t="s">
        <v>32</v>
      </c>
      <c r="B22" s="6" t="s">
        <v>33</v>
      </c>
      <c r="C22" s="78">
        <v>4117</v>
      </c>
      <c r="D22" s="6" t="s">
        <v>40</v>
      </c>
      <c r="E22" s="280">
        <v>225</v>
      </c>
      <c r="F22" s="276" t="s">
        <v>15</v>
      </c>
      <c r="G22" s="276" t="s">
        <v>21</v>
      </c>
      <c r="H22" s="280">
        <v>191</v>
      </c>
      <c r="I22" s="280">
        <v>0</v>
      </c>
      <c r="J22" s="280">
        <v>34</v>
      </c>
      <c r="K22" s="346">
        <f t="shared" si="3"/>
        <v>191</v>
      </c>
      <c r="L22" s="344">
        <f t="shared" si="4"/>
        <v>0.84888888888888892</v>
      </c>
    </row>
    <row r="23" spans="1:12" x14ac:dyDescent="0.2">
      <c r="A23" s="14"/>
      <c r="B23" s="12" t="s">
        <v>41</v>
      </c>
      <c r="C23" s="13">
        <f>COUNT(C17:C22)</f>
        <v>6</v>
      </c>
      <c r="D23" s="9" t="s">
        <v>23</v>
      </c>
      <c r="E23" s="214">
        <f>SUBTOTAL(9,E17:E22)</f>
        <v>2677</v>
      </c>
      <c r="F23" s="288"/>
      <c r="G23" s="288"/>
      <c r="H23" s="102">
        <f>SUM(H17:H22)</f>
        <v>2426</v>
      </c>
      <c r="I23" s="50">
        <f>SUM(I17:I22)</f>
        <v>8</v>
      </c>
      <c r="J23" s="50">
        <f>SUM(J17:J22)</f>
        <v>243</v>
      </c>
      <c r="K23" s="50">
        <f>SUBTOTAL(9,K17:K22)</f>
        <v>2434</v>
      </c>
      <c r="L23" s="2">
        <f t="shared" si="4"/>
        <v>0.90922674635786327</v>
      </c>
    </row>
    <row r="24" spans="1:12" x14ac:dyDescent="0.2">
      <c r="E24" s="215"/>
      <c r="H24" s="103"/>
      <c r="I24" s="51"/>
      <c r="J24" s="51"/>
      <c r="K24" s="52"/>
    </row>
    <row r="25" spans="1:12" x14ac:dyDescent="0.2">
      <c r="A25" s="6" t="s">
        <v>42</v>
      </c>
      <c r="B25" s="6" t="s">
        <v>43</v>
      </c>
      <c r="C25" s="78">
        <v>4601</v>
      </c>
      <c r="D25" s="6" t="s">
        <v>44</v>
      </c>
      <c r="E25" s="281">
        <v>571</v>
      </c>
      <c r="F25" s="286" t="s">
        <v>21</v>
      </c>
      <c r="G25" s="286">
        <v>8</v>
      </c>
      <c r="H25" s="282">
        <v>353</v>
      </c>
      <c r="I25" s="283">
        <v>117</v>
      </c>
      <c r="J25" s="283">
        <v>101</v>
      </c>
      <c r="K25" s="48">
        <f>H25+I25</f>
        <v>470</v>
      </c>
      <c r="L25" s="1">
        <f>K25/E25</f>
        <v>0.82311733800350262</v>
      </c>
    </row>
    <row r="26" spans="1:12" x14ac:dyDescent="0.2">
      <c r="A26" s="6" t="s">
        <v>45</v>
      </c>
      <c r="B26" s="6" t="s">
        <v>43</v>
      </c>
      <c r="C26" s="78">
        <v>4602</v>
      </c>
      <c r="D26" s="6" t="s">
        <v>46</v>
      </c>
      <c r="E26" s="277">
        <v>236</v>
      </c>
      <c r="F26" s="286">
        <v>5</v>
      </c>
      <c r="G26" s="286">
        <v>8</v>
      </c>
      <c r="H26" s="278">
        <v>173</v>
      </c>
      <c r="I26" s="279">
        <v>46</v>
      </c>
      <c r="J26" s="279">
        <v>17</v>
      </c>
      <c r="K26" s="48">
        <f>H26+I26</f>
        <v>219</v>
      </c>
      <c r="L26" s="1">
        <f>K26/E26</f>
        <v>0.92796610169491522</v>
      </c>
    </row>
    <row r="27" spans="1:12" x14ac:dyDescent="0.2">
      <c r="A27" s="6" t="s">
        <v>47</v>
      </c>
      <c r="B27" s="6" t="s">
        <v>43</v>
      </c>
      <c r="C27" s="78">
        <v>4603</v>
      </c>
      <c r="D27" s="6" t="s">
        <v>48</v>
      </c>
      <c r="E27" s="339">
        <v>67</v>
      </c>
      <c r="F27" s="286">
        <v>9</v>
      </c>
      <c r="G27" s="286">
        <v>12</v>
      </c>
      <c r="H27" s="342">
        <v>59</v>
      </c>
      <c r="I27" s="345">
        <v>1</v>
      </c>
      <c r="J27" s="345">
        <v>7</v>
      </c>
      <c r="K27" s="346">
        <f>H27+I27</f>
        <v>60</v>
      </c>
      <c r="L27" s="344">
        <f>K27/E27</f>
        <v>0.89552238805970152</v>
      </c>
    </row>
    <row r="28" spans="1:12" x14ac:dyDescent="0.2">
      <c r="A28" s="15"/>
      <c r="B28" s="16"/>
      <c r="C28" s="17">
        <f>COUNT(C25:C27)</f>
        <v>3</v>
      </c>
      <c r="D28" s="18" t="s">
        <v>49</v>
      </c>
      <c r="E28" s="216">
        <f>SUBTOTAL(9,E25:E27)</f>
        <v>874</v>
      </c>
      <c r="F28" s="289"/>
      <c r="G28" s="289"/>
      <c r="H28" s="104">
        <f>SUM(H25:H27)</f>
        <v>585</v>
      </c>
      <c r="I28" s="104">
        <f>SUM(I25:I27)</f>
        <v>164</v>
      </c>
      <c r="J28" s="104">
        <f>SUM(J25:J27)</f>
        <v>125</v>
      </c>
      <c r="K28" s="245">
        <f>SUBTOTAL(9,K25:K27)</f>
        <v>749</v>
      </c>
      <c r="L28" s="5">
        <f>K28/E28</f>
        <v>0.8569794050343249</v>
      </c>
    </row>
    <row r="30" spans="1:12" x14ac:dyDescent="0.2">
      <c r="A30" s="20"/>
      <c r="B30" s="21" t="s">
        <v>50</v>
      </c>
      <c r="C30" s="22">
        <f>C23+C28</f>
        <v>9</v>
      </c>
      <c r="D30" s="23" t="s">
        <v>51</v>
      </c>
      <c r="E30" s="217">
        <f>SUBTOTAL(9,E17:E28)</f>
        <v>3551</v>
      </c>
      <c r="F30" s="290"/>
      <c r="G30" s="290"/>
      <c r="H30" s="105">
        <f>H23+H28</f>
        <v>3011</v>
      </c>
      <c r="I30" s="105">
        <f t="shared" ref="I30:J30" si="5">I23+I28</f>
        <v>172</v>
      </c>
      <c r="J30" s="105">
        <f t="shared" si="5"/>
        <v>368</v>
      </c>
      <c r="K30" s="105">
        <f>SUBTOTAL(9,K17:K28)</f>
        <v>3183</v>
      </c>
      <c r="L30" s="24">
        <f>K30/E30</f>
        <v>0.89636722050126727</v>
      </c>
    </row>
    <row r="32" spans="1:12" x14ac:dyDescent="0.2">
      <c r="A32" s="6" t="s">
        <v>52</v>
      </c>
      <c r="B32" s="6" t="s">
        <v>53</v>
      </c>
      <c r="C32" s="78">
        <v>6104</v>
      </c>
      <c r="D32" s="6" t="s">
        <v>54</v>
      </c>
      <c r="E32" s="277">
        <v>1132</v>
      </c>
      <c r="F32" s="286">
        <v>6</v>
      </c>
      <c r="G32" s="286">
        <v>8</v>
      </c>
      <c r="H32" s="278">
        <v>289</v>
      </c>
      <c r="I32" s="278">
        <v>69</v>
      </c>
      <c r="J32" s="278">
        <v>774</v>
      </c>
      <c r="K32" s="243">
        <f t="shared" ref="K32:K37" si="6">H32+I32</f>
        <v>358</v>
      </c>
      <c r="L32" s="1">
        <f t="shared" ref="L32:L39" si="7">K32/E32</f>
        <v>0.31625441696113077</v>
      </c>
    </row>
    <row r="33" spans="1:12" x14ac:dyDescent="0.2">
      <c r="A33" s="6" t="s">
        <v>52</v>
      </c>
      <c r="B33" s="6" t="s">
        <v>53</v>
      </c>
      <c r="C33" s="78">
        <v>6109</v>
      </c>
      <c r="D33" s="6" t="s">
        <v>55</v>
      </c>
      <c r="E33" s="277">
        <v>349</v>
      </c>
      <c r="F33" s="286" t="s">
        <v>21</v>
      </c>
      <c r="G33" s="286">
        <v>5</v>
      </c>
      <c r="H33" s="278">
        <v>68</v>
      </c>
      <c r="I33" s="278">
        <v>12</v>
      </c>
      <c r="J33" s="278">
        <v>269</v>
      </c>
      <c r="K33" s="243">
        <f t="shared" si="6"/>
        <v>80</v>
      </c>
      <c r="L33" s="1">
        <f t="shared" si="7"/>
        <v>0.22922636103151864</v>
      </c>
    </row>
    <row r="34" spans="1:12" x14ac:dyDescent="0.2">
      <c r="A34" s="6" t="s">
        <v>52</v>
      </c>
      <c r="B34" s="6" t="s">
        <v>53</v>
      </c>
      <c r="C34" s="78">
        <v>6112</v>
      </c>
      <c r="D34" s="6" t="s">
        <v>56</v>
      </c>
      <c r="E34" s="277">
        <v>371</v>
      </c>
      <c r="F34" s="286" t="s">
        <v>21</v>
      </c>
      <c r="G34" s="286">
        <v>5</v>
      </c>
      <c r="H34" s="278">
        <v>137</v>
      </c>
      <c r="I34" s="278">
        <v>24</v>
      </c>
      <c r="J34" s="278">
        <v>210</v>
      </c>
      <c r="K34" s="243">
        <f t="shared" si="6"/>
        <v>161</v>
      </c>
      <c r="L34" s="1">
        <f t="shared" si="7"/>
        <v>0.43396226415094341</v>
      </c>
    </row>
    <row r="35" spans="1:12" x14ac:dyDescent="0.2">
      <c r="A35" s="6" t="s">
        <v>52</v>
      </c>
      <c r="B35" s="6" t="s">
        <v>53</v>
      </c>
      <c r="C35" s="78">
        <v>6116</v>
      </c>
      <c r="D35" s="6" t="s">
        <v>57</v>
      </c>
      <c r="E35" s="277">
        <v>363</v>
      </c>
      <c r="F35" s="286" t="s">
        <v>15</v>
      </c>
      <c r="G35" s="286">
        <v>5</v>
      </c>
      <c r="H35" s="278">
        <v>132</v>
      </c>
      <c r="I35" s="278">
        <v>29</v>
      </c>
      <c r="J35" s="278">
        <v>202</v>
      </c>
      <c r="K35" s="243">
        <f t="shared" si="6"/>
        <v>161</v>
      </c>
      <c r="L35" s="1">
        <f t="shared" si="7"/>
        <v>0.44352617079889806</v>
      </c>
    </row>
    <row r="36" spans="1:12" x14ac:dyDescent="0.2">
      <c r="A36" s="6" t="s">
        <v>52</v>
      </c>
      <c r="B36" s="6" t="s">
        <v>53</v>
      </c>
      <c r="C36" s="78">
        <v>6117</v>
      </c>
      <c r="D36" s="6" t="s">
        <v>58</v>
      </c>
      <c r="E36" s="277">
        <v>350</v>
      </c>
      <c r="F36" s="286" t="s">
        <v>15</v>
      </c>
      <c r="G36" s="286">
        <v>5</v>
      </c>
      <c r="H36" s="278">
        <v>119</v>
      </c>
      <c r="I36" s="278">
        <v>20</v>
      </c>
      <c r="J36" s="278">
        <v>211</v>
      </c>
      <c r="K36" s="243">
        <f t="shared" si="6"/>
        <v>139</v>
      </c>
      <c r="L36" s="1">
        <f t="shared" si="7"/>
        <v>0.39714285714285713</v>
      </c>
    </row>
    <row r="37" spans="1:12" x14ac:dyDescent="0.2">
      <c r="A37" s="6" t="s">
        <v>52</v>
      </c>
      <c r="B37" s="6" t="s">
        <v>53</v>
      </c>
      <c r="C37" s="78">
        <v>6119</v>
      </c>
      <c r="D37" s="6" t="s">
        <v>59</v>
      </c>
      <c r="E37" s="277">
        <v>1475</v>
      </c>
      <c r="F37" s="286">
        <v>9</v>
      </c>
      <c r="G37" s="286">
        <v>12</v>
      </c>
      <c r="H37" s="278">
        <v>335</v>
      </c>
      <c r="I37" s="278">
        <v>76</v>
      </c>
      <c r="J37" s="278">
        <v>1064</v>
      </c>
      <c r="K37" s="243">
        <f t="shared" si="6"/>
        <v>411</v>
      </c>
      <c r="L37" s="1">
        <f t="shared" si="7"/>
        <v>0.27864406779661016</v>
      </c>
    </row>
    <row r="38" spans="1:12" x14ac:dyDescent="0.2">
      <c r="A38" s="6" t="s">
        <v>52</v>
      </c>
      <c r="B38" s="6" t="s">
        <v>53</v>
      </c>
      <c r="C38" s="78">
        <v>6121</v>
      </c>
      <c r="D38" s="6" t="s">
        <v>60</v>
      </c>
      <c r="E38" s="339">
        <v>662</v>
      </c>
      <c r="F38" s="286" t="s">
        <v>15</v>
      </c>
      <c r="G38" s="286">
        <v>5</v>
      </c>
      <c r="H38" s="342">
        <v>125</v>
      </c>
      <c r="I38" s="342">
        <v>19</v>
      </c>
      <c r="J38" s="342">
        <v>518</v>
      </c>
      <c r="K38" s="343">
        <f>H38+I38</f>
        <v>144</v>
      </c>
      <c r="L38" s="344">
        <f t="shared" si="7"/>
        <v>0.2175226586102719</v>
      </c>
    </row>
    <row r="39" spans="1:12" x14ac:dyDescent="0.2">
      <c r="A39" s="25"/>
      <c r="B39" s="26" t="s">
        <v>61</v>
      </c>
      <c r="C39" s="13">
        <f>COUNT(C32:C38)</f>
        <v>7</v>
      </c>
      <c r="D39" s="9" t="s">
        <v>23</v>
      </c>
      <c r="E39" s="256">
        <f>SUBTOTAL(9,E32:E38)</f>
        <v>4702</v>
      </c>
      <c r="F39" s="287"/>
      <c r="G39" s="287"/>
      <c r="H39" s="199">
        <f>SUM(H32:H38)</f>
        <v>1205</v>
      </c>
      <c r="I39" s="199">
        <f>SUM(I32:I38)</f>
        <v>249</v>
      </c>
      <c r="J39" s="199">
        <f>SUM(J32:J38)</f>
        <v>3248</v>
      </c>
      <c r="K39" s="199">
        <f>SUBTOTAL(9,K32:K38)</f>
        <v>1454</v>
      </c>
      <c r="L39" s="3">
        <f t="shared" si="7"/>
        <v>0.30923011484474694</v>
      </c>
    </row>
    <row r="41" spans="1:12" x14ac:dyDescent="0.2">
      <c r="A41" s="6" t="s">
        <v>62</v>
      </c>
      <c r="B41" s="6" t="s">
        <v>63</v>
      </c>
      <c r="C41" s="78">
        <v>7103</v>
      </c>
      <c r="D41" s="6" t="s">
        <v>64</v>
      </c>
      <c r="E41" s="277">
        <v>222</v>
      </c>
      <c r="F41" s="286" t="s">
        <v>21</v>
      </c>
      <c r="G41" s="286">
        <v>5</v>
      </c>
      <c r="H41" s="284">
        <v>20</v>
      </c>
      <c r="I41" s="284">
        <v>4</v>
      </c>
      <c r="J41" s="284">
        <v>198</v>
      </c>
      <c r="K41" s="246">
        <f>H41+I41</f>
        <v>24</v>
      </c>
      <c r="L41" s="1">
        <f t="shared" ref="L41:L66" si="8">K41/E41</f>
        <v>0.10810810810810811</v>
      </c>
    </row>
    <row r="42" spans="1:12" x14ac:dyDescent="0.2">
      <c r="A42" s="6" t="s">
        <v>62</v>
      </c>
      <c r="B42" s="6" t="s">
        <v>63</v>
      </c>
      <c r="C42" s="78">
        <v>7104</v>
      </c>
      <c r="D42" s="6" t="s">
        <v>65</v>
      </c>
      <c r="E42" s="277">
        <v>24</v>
      </c>
      <c r="F42" s="286" t="s">
        <v>15</v>
      </c>
      <c r="G42" s="286" t="s">
        <v>66</v>
      </c>
      <c r="H42" s="284">
        <v>3</v>
      </c>
      <c r="I42" s="284">
        <v>0</v>
      </c>
      <c r="J42" s="284">
        <v>21</v>
      </c>
      <c r="K42" s="246">
        <f>H42+I42</f>
        <v>3</v>
      </c>
      <c r="L42" s="1">
        <f t="shared" si="8"/>
        <v>0.125</v>
      </c>
    </row>
    <row r="43" spans="1:12" x14ac:dyDescent="0.2">
      <c r="A43" s="6" t="s">
        <v>62</v>
      </c>
      <c r="B43" s="6" t="s">
        <v>63</v>
      </c>
      <c r="C43" s="78">
        <v>7110</v>
      </c>
      <c r="D43" s="6" t="s">
        <v>67</v>
      </c>
      <c r="E43" s="277">
        <v>247</v>
      </c>
      <c r="F43" s="286" t="s">
        <v>21</v>
      </c>
      <c r="G43" s="286">
        <v>5</v>
      </c>
      <c r="H43" s="284">
        <v>73</v>
      </c>
      <c r="I43" s="284">
        <v>14</v>
      </c>
      <c r="J43" s="284">
        <v>160</v>
      </c>
      <c r="K43" s="246">
        <f>H43+I43</f>
        <v>87</v>
      </c>
      <c r="L43" s="1">
        <f t="shared" si="8"/>
        <v>0.35222672064777327</v>
      </c>
    </row>
    <row r="44" spans="1:12" x14ac:dyDescent="0.2">
      <c r="A44" s="6" t="s">
        <v>62</v>
      </c>
      <c r="B44" s="6" t="s">
        <v>63</v>
      </c>
      <c r="C44" s="78">
        <v>7112</v>
      </c>
      <c r="D44" s="6" t="s">
        <v>68</v>
      </c>
      <c r="E44" s="277">
        <v>159</v>
      </c>
      <c r="F44" s="286" t="s">
        <v>21</v>
      </c>
      <c r="G44" s="286">
        <v>5</v>
      </c>
      <c r="H44" s="284">
        <v>69</v>
      </c>
      <c r="I44" s="284">
        <v>18</v>
      </c>
      <c r="J44" s="284">
        <v>72</v>
      </c>
      <c r="K44" s="246">
        <f>H44+I44</f>
        <v>87</v>
      </c>
      <c r="L44" s="1">
        <f t="shared" si="8"/>
        <v>0.54716981132075471</v>
      </c>
    </row>
    <row r="45" spans="1:12" x14ac:dyDescent="0.2">
      <c r="A45" s="6" t="s">
        <v>62</v>
      </c>
      <c r="B45" s="6" t="s">
        <v>63</v>
      </c>
      <c r="C45" s="78">
        <v>7113</v>
      </c>
      <c r="D45" s="6" t="s">
        <v>69</v>
      </c>
      <c r="E45" s="277">
        <v>1682</v>
      </c>
      <c r="F45" s="286">
        <v>9</v>
      </c>
      <c r="G45" s="286">
        <v>12</v>
      </c>
      <c r="H45" s="284">
        <v>784</v>
      </c>
      <c r="I45" s="284">
        <v>182</v>
      </c>
      <c r="J45" s="284">
        <v>716</v>
      </c>
      <c r="K45" s="246">
        <f t="shared" ref="K45:K66" si="9">H45+I45</f>
        <v>966</v>
      </c>
      <c r="L45" s="1">
        <f t="shared" si="8"/>
        <v>0.57431629013079666</v>
      </c>
    </row>
    <row r="46" spans="1:12" x14ac:dyDescent="0.2">
      <c r="A46" s="6" t="s">
        <v>62</v>
      </c>
      <c r="B46" s="6" t="s">
        <v>63</v>
      </c>
      <c r="C46" s="78">
        <v>7115</v>
      </c>
      <c r="D46" s="6" t="s">
        <v>70</v>
      </c>
      <c r="E46" s="277">
        <v>612</v>
      </c>
      <c r="F46" s="286">
        <v>6</v>
      </c>
      <c r="G46" s="286">
        <v>8</v>
      </c>
      <c r="H46" s="284">
        <v>396</v>
      </c>
      <c r="I46" s="284">
        <v>75</v>
      </c>
      <c r="J46" s="284">
        <v>141</v>
      </c>
      <c r="K46" s="246">
        <f t="shared" si="9"/>
        <v>471</v>
      </c>
      <c r="L46" s="1">
        <f t="shared" si="8"/>
        <v>0.76960784313725494</v>
      </c>
    </row>
    <row r="47" spans="1:12" x14ac:dyDescent="0.2">
      <c r="A47" s="6" t="s">
        <v>62</v>
      </c>
      <c r="B47" s="6" t="s">
        <v>63</v>
      </c>
      <c r="C47" s="78">
        <v>7116</v>
      </c>
      <c r="D47" s="6" t="s">
        <v>71</v>
      </c>
      <c r="E47" s="277">
        <v>299</v>
      </c>
      <c r="F47" s="286" t="s">
        <v>21</v>
      </c>
      <c r="G47" s="286">
        <v>5</v>
      </c>
      <c r="H47" s="284">
        <v>144</v>
      </c>
      <c r="I47" s="284">
        <v>24</v>
      </c>
      <c r="J47" s="284">
        <v>131</v>
      </c>
      <c r="K47" s="246">
        <f t="shared" si="9"/>
        <v>168</v>
      </c>
      <c r="L47" s="1">
        <f t="shared" si="8"/>
        <v>0.56187290969899661</v>
      </c>
    </row>
    <row r="48" spans="1:12" x14ac:dyDescent="0.2">
      <c r="A48" s="6" t="s">
        <v>62</v>
      </c>
      <c r="B48" s="6" t="s">
        <v>63</v>
      </c>
      <c r="C48" s="78">
        <v>7117</v>
      </c>
      <c r="D48" s="6" t="s">
        <v>72</v>
      </c>
      <c r="E48" s="277">
        <v>174</v>
      </c>
      <c r="F48" s="286" t="s">
        <v>21</v>
      </c>
      <c r="G48" s="286">
        <v>5</v>
      </c>
      <c r="H48" s="284">
        <v>36</v>
      </c>
      <c r="I48" s="284">
        <v>8</v>
      </c>
      <c r="J48" s="284">
        <v>130</v>
      </c>
      <c r="K48" s="246">
        <f t="shared" si="9"/>
        <v>44</v>
      </c>
      <c r="L48" s="1">
        <f t="shared" si="8"/>
        <v>0.25287356321839083</v>
      </c>
    </row>
    <row r="49" spans="1:12" x14ac:dyDescent="0.2">
      <c r="A49" s="6" t="s">
        <v>62</v>
      </c>
      <c r="B49" s="6" t="s">
        <v>63</v>
      </c>
      <c r="C49" s="78">
        <v>7118</v>
      </c>
      <c r="D49" s="6" t="s">
        <v>73</v>
      </c>
      <c r="E49" s="277">
        <v>274</v>
      </c>
      <c r="F49" s="286" t="s">
        <v>21</v>
      </c>
      <c r="G49" s="286">
        <v>5</v>
      </c>
      <c r="H49" s="284">
        <v>94</v>
      </c>
      <c r="I49" s="284">
        <v>23</v>
      </c>
      <c r="J49" s="284">
        <v>157</v>
      </c>
      <c r="K49" s="246">
        <f t="shared" si="9"/>
        <v>117</v>
      </c>
      <c r="L49" s="1">
        <f t="shared" si="8"/>
        <v>0.42700729927007297</v>
      </c>
    </row>
    <row r="50" spans="1:12" x14ac:dyDescent="0.2">
      <c r="A50" s="6" t="s">
        <v>62</v>
      </c>
      <c r="B50" s="6" t="s">
        <v>63</v>
      </c>
      <c r="C50" s="78">
        <v>7119</v>
      </c>
      <c r="D50" s="6" t="s">
        <v>74</v>
      </c>
      <c r="E50" s="277">
        <v>497</v>
      </c>
      <c r="F50" s="286" t="s">
        <v>21</v>
      </c>
      <c r="G50" s="286">
        <v>5</v>
      </c>
      <c r="H50" s="284">
        <v>361</v>
      </c>
      <c r="I50" s="284">
        <v>55</v>
      </c>
      <c r="J50" s="284">
        <v>81</v>
      </c>
      <c r="K50" s="246">
        <f t="shared" si="9"/>
        <v>416</v>
      </c>
      <c r="L50" s="1">
        <f t="shared" si="8"/>
        <v>0.83702213279678073</v>
      </c>
    </row>
    <row r="51" spans="1:12" x14ac:dyDescent="0.2">
      <c r="A51" s="6" t="s">
        <v>62</v>
      </c>
      <c r="B51" s="6" t="s">
        <v>63</v>
      </c>
      <c r="C51" s="78">
        <v>7120</v>
      </c>
      <c r="D51" s="6" t="s">
        <v>75</v>
      </c>
      <c r="E51" s="277">
        <v>264</v>
      </c>
      <c r="F51" s="286" t="s">
        <v>15</v>
      </c>
      <c r="G51" s="286">
        <v>5</v>
      </c>
      <c r="H51" s="284">
        <v>146</v>
      </c>
      <c r="I51" s="284">
        <v>28</v>
      </c>
      <c r="J51" s="284">
        <v>90</v>
      </c>
      <c r="K51" s="246">
        <f t="shared" si="9"/>
        <v>174</v>
      </c>
      <c r="L51" s="1">
        <f t="shared" si="8"/>
        <v>0.65909090909090906</v>
      </c>
    </row>
    <row r="52" spans="1:12" x14ac:dyDescent="0.2">
      <c r="A52" s="6" t="s">
        <v>62</v>
      </c>
      <c r="B52" s="6" t="s">
        <v>63</v>
      </c>
      <c r="C52" s="78">
        <v>7121</v>
      </c>
      <c r="D52" s="6" t="s">
        <v>76</v>
      </c>
      <c r="E52" s="277">
        <v>301</v>
      </c>
      <c r="F52" s="286" t="s">
        <v>21</v>
      </c>
      <c r="G52" s="286">
        <v>5</v>
      </c>
      <c r="H52" s="284">
        <v>71</v>
      </c>
      <c r="I52" s="284">
        <v>10</v>
      </c>
      <c r="J52" s="284">
        <v>220</v>
      </c>
      <c r="K52" s="246">
        <f t="shared" si="9"/>
        <v>81</v>
      </c>
      <c r="L52" s="1">
        <f t="shared" si="8"/>
        <v>0.26910299003322258</v>
      </c>
    </row>
    <row r="53" spans="1:12" x14ac:dyDescent="0.2">
      <c r="A53" s="6" t="s">
        <v>62</v>
      </c>
      <c r="B53" s="6" t="s">
        <v>63</v>
      </c>
      <c r="C53" s="78">
        <v>7122</v>
      </c>
      <c r="D53" s="6" t="s">
        <v>77</v>
      </c>
      <c r="E53" s="277">
        <v>281</v>
      </c>
      <c r="F53" s="286" t="s">
        <v>15</v>
      </c>
      <c r="G53" s="286">
        <v>5</v>
      </c>
      <c r="H53" s="284">
        <v>70</v>
      </c>
      <c r="I53" s="284">
        <v>14</v>
      </c>
      <c r="J53" s="284">
        <v>197</v>
      </c>
      <c r="K53" s="246">
        <f t="shared" si="9"/>
        <v>84</v>
      </c>
      <c r="L53" s="1">
        <f t="shared" si="8"/>
        <v>0.29893238434163699</v>
      </c>
    </row>
    <row r="54" spans="1:12" x14ac:dyDescent="0.2">
      <c r="A54" s="6" t="s">
        <v>62</v>
      </c>
      <c r="B54" s="6" t="s">
        <v>63</v>
      </c>
      <c r="C54" s="78">
        <v>7123</v>
      </c>
      <c r="D54" s="6" t="s">
        <v>78</v>
      </c>
      <c r="E54" s="277">
        <v>690</v>
      </c>
      <c r="F54" s="286">
        <v>6</v>
      </c>
      <c r="G54" s="286">
        <v>8</v>
      </c>
      <c r="H54" s="284">
        <v>252</v>
      </c>
      <c r="I54" s="284">
        <v>56</v>
      </c>
      <c r="J54" s="284">
        <v>382</v>
      </c>
      <c r="K54" s="246">
        <f t="shared" si="9"/>
        <v>308</v>
      </c>
      <c r="L54" s="1">
        <f t="shared" si="8"/>
        <v>0.44637681159420289</v>
      </c>
    </row>
    <row r="55" spans="1:12" x14ac:dyDescent="0.2">
      <c r="A55" s="6" t="s">
        <v>62</v>
      </c>
      <c r="B55" s="6" t="s">
        <v>63</v>
      </c>
      <c r="C55" s="78">
        <v>7124</v>
      </c>
      <c r="D55" s="6" t="s">
        <v>79</v>
      </c>
      <c r="E55" s="277">
        <v>308</v>
      </c>
      <c r="F55" s="286" t="s">
        <v>21</v>
      </c>
      <c r="G55" s="286">
        <v>5</v>
      </c>
      <c r="H55" s="284">
        <v>135</v>
      </c>
      <c r="I55" s="284">
        <v>17</v>
      </c>
      <c r="J55" s="284">
        <v>156</v>
      </c>
      <c r="K55" s="246">
        <f t="shared" si="9"/>
        <v>152</v>
      </c>
      <c r="L55" s="1">
        <f t="shared" si="8"/>
        <v>0.4935064935064935</v>
      </c>
    </row>
    <row r="56" spans="1:12" x14ac:dyDescent="0.2">
      <c r="A56" s="6" t="s">
        <v>62</v>
      </c>
      <c r="B56" s="6" t="s">
        <v>63</v>
      </c>
      <c r="C56" s="78">
        <v>7125</v>
      </c>
      <c r="D56" s="6" t="s">
        <v>80</v>
      </c>
      <c r="E56" s="277">
        <v>226</v>
      </c>
      <c r="F56" s="286" t="s">
        <v>15</v>
      </c>
      <c r="G56" s="286">
        <v>5</v>
      </c>
      <c r="H56" s="284">
        <v>149</v>
      </c>
      <c r="I56" s="284">
        <v>14</v>
      </c>
      <c r="J56" s="284">
        <v>63</v>
      </c>
      <c r="K56" s="246">
        <f t="shared" si="9"/>
        <v>163</v>
      </c>
      <c r="L56" s="1">
        <f t="shared" si="8"/>
        <v>0.72123893805309736</v>
      </c>
    </row>
    <row r="57" spans="1:12" x14ac:dyDescent="0.2">
      <c r="A57" s="6" t="s">
        <v>62</v>
      </c>
      <c r="B57" s="6" t="s">
        <v>63</v>
      </c>
      <c r="C57" s="78">
        <v>7126</v>
      </c>
      <c r="D57" s="6" t="s">
        <v>81</v>
      </c>
      <c r="E57" s="277">
        <v>1493</v>
      </c>
      <c r="F57" s="286">
        <v>9</v>
      </c>
      <c r="G57" s="286">
        <v>12</v>
      </c>
      <c r="H57" s="284">
        <v>273</v>
      </c>
      <c r="I57" s="284">
        <v>64</v>
      </c>
      <c r="J57" s="284">
        <v>1156</v>
      </c>
      <c r="K57" s="246">
        <f t="shared" si="9"/>
        <v>337</v>
      </c>
      <c r="L57" s="1">
        <f t="shared" si="8"/>
        <v>0.22572002679169456</v>
      </c>
    </row>
    <row r="58" spans="1:12" x14ac:dyDescent="0.2">
      <c r="A58" s="6" t="s">
        <v>62</v>
      </c>
      <c r="B58" s="6" t="s">
        <v>63</v>
      </c>
      <c r="C58" s="78">
        <v>7127</v>
      </c>
      <c r="D58" s="6" t="s">
        <v>82</v>
      </c>
      <c r="E58" s="277">
        <v>281</v>
      </c>
      <c r="F58" s="286" t="s">
        <v>15</v>
      </c>
      <c r="G58" s="286">
        <v>5</v>
      </c>
      <c r="H58" s="284">
        <v>68</v>
      </c>
      <c r="I58" s="284">
        <v>18</v>
      </c>
      <c r="J58" s="284">
        <v>195</v>
      </c>
      <c r="K58" s="246">
        <f t="shared" si="9"/>
        <v>86</v>
      </c>
      <c r="L58" s="1">
        <f t="shared" si="8"/>
        <v>0.30604982206405695</v>
      </c>
    </row>
    <row r="59" spans="1:12" x14ac:dyDescent="0.2">
      <c r="A59" s="6" t="s">
        <v>62</v>
      </c>
      <c r="B59" s="6" t="s">
        <v>63</v>
      </c>
      <c r="C59" s="78">
        <v>7128</v>
      </c>
      <c r="D59" s="6" t="s">
        <v>83</v>
      </c>
      <c r="E59" s="277">
        <v>257</v>
      </c>
      <c r="F59" s="286" t="s">
        <v>21</v>
      </c>
      <c r="G59" s="286">
        <v>5</v>
      </c>
      <c r="H59" s="284">
        <v>55</v>
      </c>
      <c r="I59" s="284">
        <v>9</v>
      </c>
      <c r="J59" s="284">
        <v>193</v>
      </c>
      <c r="K59" s="246">
        <f t="shared" si="9"/>
        <v>64</v>
      </c>
      <c r="L59" s="1">
        <f t="shared" si="8"/>
        <v>0.24902723735408561</v>
      </c>
    </row>
    <row r="60" spans="1:12" x14ac:dyDescent="0.2">
      <c r="A60" s="6" t="s">
        <v>62</v>
      </c>
      <c r="B60" s="6" t="s">
        <v>63</v>
      </c>
      <c r="C60" s="78">
        <v>7129</v>
      </c>
      <c r="D60" s="6" t="s">
        <v>84</v>
      </c>
      <c r="E60" s="277">
        <v>768</v>
      </c>
      <c r="F60" s="286">
        <v>6</v>
      </c>
      <c r="G60" s="286">
        <v>8</v>
      </c>
      <c r="H60" s="284">
        <v>206</v>
      </c>
      <c r="I60" s="284">
        <v>44</v>
      </c>
      <c r="J60" s="284">
        <v>518</v>
      </c>
      <c r="K60" s="246">
        <f t="shared" si="9"/>
        <v>250</v>
      </c>
      <c r="L60" s="1">
        <f t="shared" si="8"/>
        <v>0.32552083333333331</v>
      </c>
    </row>
    <row r="61" spans="1:12" x14ac:dyDescent="0.2">
      <c r="A61" s="6" t="s">
        <v>62</v>
      </c>
      <c r="B61" s="6" t="s">
        <v>63</v>
      </c>
      <c r="C61" s="78">
        <v>7130</v>
      </c>
      <c r="D61" s="6" t="s">
        <v>85</v>
      </c>
      <c r="E61" s="277">
        <v>252</v>
      </c>
      <c r="F61" s="286" t="s">
        <v>15</v>
      </c>
      <c r="G61" s="286">
        <v>5</v>
      </c>
      <c r="H61" s="284">
        <v>134</v>
      </c>
      <c r="I61" s="284">
        <v>16</v>
      </c>
      <c r="J61" s="284">
        <v>102</v>
      </c>
      <c r="K61" s="246">
        <f t="shared" si="9"/>
        <v>150</v>
      </c>
      <c r="L61" s="1">
        <f t="shared" si="8"/>
        <v>0.59523809523809523</v>
      </c>
    </row>
    <row r="62" spans="1:12" x14ac:dyDescent="0.2">
      <c r="A62" s="6" t="s">
        <v>62</v>
      </c>
      <c r="B62" s="6" t="s">
        <v>63</v>
      </c>
      <c r="C62" s="78">
        <v>7135</v>
      </c>
      <c r="D62" s="6" t="s">
        <v>86</v>
      </c>
      <c r="E62" s="277">
        <v>175</v>
      </c>
      <c r="F62" s="286">
        <v>9</v>
      </c>
      <c r="G62" s="286">
        <v>12</v>
      </c>
      <c r="H62" s="284">
        <v>107</v>
      </c>
      <c r="I62" s="284">
        <v>19</v>
      </c>
      <c r="J62" s="284">
        <v>49</v>
      </c>
      <c r="K62" s="246">
        <f t="shared" si="9"/>
        <v>126</v>
      </c>
      <c r="L62" s="1">
        <f t="shared" si="8"/>
        <v>0.72</v>
      </c>
    </row>
    <row r="63" spans="1:12" x14ac:dyDescent="0.2">
      <c r="A63" s="6" t="s">
        <v>62</v>
      </c>
      <c r="B63" s="6" t="s">
        <v>63</v>
      </c>
      <c r="C63" s="78">
        <v>7136</v>
      </c>
      <c r="D63" s="6" t="s">
        <v>87</v>
      </c>
      <c r="E63" s="277">
        <v>455</v>
      </c>
      <c r="F63" s="286" t="s">
        <v>15</v>
      </c>
      <c r="G63" s="286">
        <v>6</v>
      </c>
      <c r="H63" s="284">
        <v>22</v>
      </c>
      <c r="I63" s="284">
        <v>5</v>
      </c>
      <c r="J63" s="284">
        <v>428</v>
      </c>
      <c r="K63" s="246">
        <f t="shared" si="9"/>
        <v>27</v>
      </c>
      <c r="L63" s="1">
        <f t="shared" si="8"/>
        <v>5.9340659340659338E-2</v>
      </c>
    </row>
    <row r="64" spans="1:12" x14ac:dyDescent="0.2">
      <c r="A64" s="6" t="s">
        <v>62</v>
      </c>
      <c r="B64" s="6" t="s">
        <v>63</v>
      </c>
      <c r="C64" s="78">
        <v>7137</v>
      </c>
      <c r="D64" s="6" t="s">
        <v>88</v>
      </c>
      <c r="E64" s="281">
        <v>379</v>
      </c>
      <c r="F64" s="291">
        <v>6</v>
      </c>
      <c r="G64" s="291">
        <v>8</v>
      </c>
      <c r="H64" s="285">
        <v>24</v>
      </c>
      <c r="I64" s="285">
        <v>13</v>
      </c>
      <c r="J64" s="285">
        <v>342</v>
      </c>
      <c r="K64" s="247">
        <f t="shared" si="9"/>
        <v>37</v>
      </c>
      <c r="L64" s="4">
        <f t="shared" si="8"/>
        <v>9.7625329815303433E-2</v>
      </c>
    </row>
    <row r="65" spans="1:12" x14ac:dyDescent="0.2">
      <c r="A65" s="94" t="s">
        <v>62</v>
      </c>
      <c r="B65" s="90" t="s">
        <v>89</v>
      </c>
      <c r="C65" s="89" t="s">
        <v>90</v>
      </c>
      <c r="D65" s="91" t="s">
        <v>91</v>
      </c>
      <c r="E65" s="218">
        <f t="shared" ref="E65:E66" si="10">SUM(H65:J65)</f>
        <v>0</v>
      </c>
      <c r="F65" s="292"/>
      <c r="G65" s="292"/>
      <c r="H65" s="106"/>
      <c r="I65" s="106"/>
      <c r="J65" s="106"/>
      <c r="K65" s="248">
        <f t="shared" si="9"/>
        <v>0</v>
      </c>
      <c r="L65" s="97" t="e">
        <f t="shared" si="8"/>
        <v>#DIV/0!</v>
      </c>
    </row>
    <row r="66" spans="1:12" x14ac:dyDescent="0.2">
      <c r="A66" s="94" t="s">
        <v>62</v>
      </c>
      <c r="B66" s="92" t="s">
        <v>89</v>
      </c>
      <c r="C66" s="95" t="s">
        <v>92</v>
      </c>
      <c r="D66" s="93" t="s">
        <v>93</v>
      </c>
      <c r="E66" s="219">
        <f t="shared" si="10"/>
        <v>0</v>
      </c>
      <c r="F66" s="292"/>
      <c r="G66" s="292"/>
      <c r="H66" s="107"/>
      <c r="I66" s="107"/>
      <c r="J66" s="107"/>
      <c r="K66" s="249">
        <f t="shared" si="9"/>
        <v>0</v>
      </c>
      <c r="L66" s="98" t="e">
        <f t="shared" si="8"/>
        <v>#DIV/0!</v>
      </c>
    </row>
    <row r="67" spans="1:12" x14ac:dyDescent="0.2">
      <c r="A67" s="25"/>
      <c r="B67" s="26" t="s">
        <v>94</v>
      </c>
      <c r="C67" s="13">
        <f>COUNT(C42:C64)</f>
        <v>23</v>
      </c>
      <c r="D67" s="96" t="s">
        <v>23</v>
      </c>
      <c r="E67" s="256">
        <f>SUBTOTAL(9,E41:E64)</f>
        <v>10320</v>
      </c>
      <c r="F67" s="287"/>
      <c r="G67" s="287"/>
      <c r="H67" s="199">
        <f>SUM(H41:H66)</f>
        <v>3692</v>
      </c>
      <c r="I67" s="199">
        <f>SUM(I41:I66)</f>
        <v>730</v>
      </c>
      <c r="J67" s="199">
        <f>SUM(J41:J66)</f>
        <v>5898</v>
      </c>
      <c r="K67" s="199">
        <f>SUBTOTAL(9,K41:K64)</f>
        <v>4422</v>
      </c>
      <c r="L67" s="3">
        <f>K67/E67</f>
        <v>0.42848837209302326</v>
      </c>
    </row>
    <row r="68" spans="1:12" x14ac:dyDescent="0.2">
      <c r="K68" s="99"/>
      <c r="L68" s="1"/>
    </row>
    <row r="69" spans="1:12" x14ac:dyDescent="0.2">
      <c r="A69" s="6" t="s">
        <v>95</v>
      </c>
      <c r="B69" s="6" t="s">
        <v>96</v>
      </c>
      <c r="C69" s="78">
        <v>8107</v>
      </c>
      <c r="D69" s="6" t="s">
        <v>97</v>
      </c>
      <c r="E69" s="277">
        <v>355</v>
      </c>
      <c r="F69" s="286" t="s">
        <v>35</v>
      </c>
      <c r="G69" s="286">
        <v>5</v>
      </c>
      <c r="H69" s="278">
        <v>138</v>
      </c>
      <c r="I69" s="278">
        <v>19</v>
      </c>
      <c r="J69" s="278">
        <v>198</v>
      </c>
      <c r="K69" s="243">
        <f t="shared" ref="K69:K77" si="11">H69+I69</f>
        <v>157</v>
      </c>
      <c r="L69" s="1">
        <f t="shared" ref="L69:L78" si="12">K69/E69</f>
        <v>0.44225352112676058</v>
      </c>
    </row>
    <row r="70" spans="1:12" x14ac:dyDescent="0.2">
      <c r="A70" s="6" t="s">
        <v>95</v>
      </c>
      <c r="B70" s="6" t="s">
        <v>96</v>
      </c>
      <c r="C70" s="78">
        <v>8108</v>
      </c>
      <c r="D70" s="6" t="s">
        <v>98</v>
      </c>
      <c r="E70" s="277">
        <v>377</v>
      </c>
      <c r="F70" s="286" t="s">
        <v>35</v>
      </c>
      <c r="G70" s="286">
        <v>5</v>
      </c>
      <c r="H70" s="278">
        <v>75</v>
      </c>
      <c r="I70" s="278">
        <v>15</v>
      </c>
      <c r="J70" s="278">
        <v>287</v>
      </c>
      <c r="K70" s="243">
        <f t="shared" si="11"/>
        <v>90</v>
      </c>
      <c r="L70" s="1">
        <f t="shared" si="12"/>
        <v>0.23872679045092837</v>
      </c>
    </row>
    <row r="71" spans="1:12" x14ac:dyDescent="0.2">
      <c r="A71" s="6" t="s">
        <v>95</v>
      </c>
      <c r="B71" s="6" t="s">
        <v>96</v>
      </c>
      <c r="C71" s="78">
        <v>8109</v>
      </c>
      <c r="D71" s="6" t="s">
        <v>99</v>
      </c>
      <c r="E71" s="277">
        <v>610</v>
      </c>
      <c r="F71" s="286" t="s">
        <v>35</v>
      </c>
      <c r="G71" s="286">
        <v>5</v>
      </c>
      <c r="H71" s="278">
        <v>22</v>
      </c>
      <c r="I71" s="278">
        <v>7</v>
      </c>
      <c r="J71" s="278">
        <v>581</v>
      </c>
      <c r="K71" s="243">
        <f t="shared" si="11"/>
        <v>29</v>
      </c>
      <c r="L71" s="1">
        <f t="shared" si="12"/>
        <v>4.7540983606557376E-2</v>
      </c>
    </row>
    <row r="72" spans="1:12" x14ac:dyDescent="0.2">
      <c r="A72" s="6" t="s">
        <v>95</v>
      </c>
      <c r="B72" s="6" t="s">
        <v>96</v>
      </c>
      <c r="C72" s="78">
        <v>8110</v>
      </c>
      <c r="D72" s="6" t="s">
        <v>100</v>
      </c>
      <c r="E72" s="277">
        <v>373</v>
      </c>
      <c r="F72" s="286" t="s">
        <v>35</v>
      </c>
      <c r="G72" s="286">
        <v>5</v>
      </c>
      <c r="H72" s="278">
        <v>52</v>
      </c>
      <c r="I72" s="278">
        <v>12</v>
      </c>
      <c r="J72" s="278">
        <v>309</v>
      </c>
      <c r="K72" s="243">
        <f t="shared" si="11"/>
        <v>64</v>
      </c>
      <c r="L72" s="1">
        <f t="shared" si="12"/>
        <v>0.17158176943699732</v>
      </c>
    </row>
    <row r="73" spans="1:12" x14ac:dyDescent="0.2">
      <c r="A73" s="6" t="s">
        <v>95</v>
      </c>
      <c r="B73" s="6" t="s">
        <v>96</v>
      </c>
      <c r="C73" s="78">
        <v>8112</v>
      </c>
      <c r="D73" s="6" t="s">
        <v>101</v>
      </c>
      <c r="E73" s="277">
        <v>290</v>
      </c>
      <c r="F73" s="286" t="s">
        <v>35</v>
      </c>
      <c r="G73" s="286">
        <v>5</v>
      </c>
      <c r="H73" s="278">
        <v>43</v>
      </c>
      <c r="I73" s="278">
        <v>8</v>
      </c>
      <c r="J73" s="278">
        <v>239</v>
      </c>
      <c r="K73" s="243">
        <f t="shared" si="11"/>
        <v>51</v>
      </c>
      <c r="L73" s="1">
        <f t="shared" si="12"/>
        <v>0.17586206896551723</v>
      </c>
    </row>
    <row r="74" spans="1:12" x14ac:dyDescent="0.2">
      <c r="A74" s="6" t="s">
        <v>95</v>
      </c>
      <c r="B74" s="6" t="s">
        <v>96</v>
      </c>
      <c r="C74" s="78">
        <v>8114</v>
      </c>
      <c r="D74" s="6" t="s">
        <v>102</v>
      </c>
      <c r="E74" s="277">
        <v>1430</v>
      </c>
      <c r="F74" s="286">
        <v>9</v>
      </c>
      <c r="G74" s="286">
        <v>12</v>
      </c>
      <c r="H74" s="278">
        <v>204</v>
      </c>
      <c r="I74" s="278">
        <v>45</v>
      </c>
      <c r="J74" s="278">
        <v>1181</v>
      </c>
      <c r="K74" s="243">
        <f t="shared" si="11"/>
        <v>249</v>
      </c>
      <c r="L74" s="1">
        <f t="shared" si="12"/>
        <v>0.17412587412587413</v>
      </c>
    </row>
    <row r="75" spans="1:12" x14ac:dyDescent="0.2">
      <c r="A75" s="6" t="s">
        <v>95</v>
      </c>
      <c r="B75" s="6" t="s">
        <v>96</v>
      </c>
      <c r="C75" s="78">
        <v>8115</v>
      </c>
      <c r="D75" s="6" t="s">
        <v>103</v>
      </c>
      <c r="E75" s="277">
        <v>466</v>
      </c>
      <c r="F75" s="286">
        <v>6</v>
      </c>
      <c r="G75" s="286">
        <v>8</v>
      </c>
      <c r="H75" s="278">
        <v>124</v>
      </c>
      <c r="I75" s="278">
        <v>30</v>
      </c>
      <c r="J75" s="278">
        <v>312</v>
      </c>
      <c r="K75" s="243">
        <f t="shared" si="11"/>
        <v>154</v>
      </c>
      <c r="L75" s="1">
        <f t="shared" si="12"/>
        <v>0.33047210300429186</v>
      </c>
    </row>
    <row r="76" spans="1:12" x14ac:dyDescent="0.2">
      <c r="A76" s="6" t="s">
        <v>95</v>
      </c>
      <c r="B76" s="6" t="s">
        <v>96</v>
      </c>
      <c r="C76" s="78">
        <v>8116</v>
      </c>
      <c r="D76" s="6" t="s">
        <v>104</v>
      </c>
      <c r="E76" s="277">
        <v>623</v>
      </c>
      <c r="F76" s="286">
        <v>6</v>
      </c>
      <c r="G76" s="286">
        <v>8</v>
      </c>
      <c r="H76" s="278">
        <v>36</v>
      </c>
      <c r="I76" s="278">
        <v>8</v>
      </c>
      <c r="J76" s="278">
        <v>579</v>
      </c>
      <c r="K76" s="243">
        <f t="shared" si="11"/>
        <v>44</v>
      </c>
      <c r="L76" s="1">
        <f t="shared" si="12"/>
        <v>7.0626003210272875E-2</v>
      </c>
    </row>
    <row r="77" spans="1:12" x14ac:dyDescent="0.2">
      <c r="A77" s="6" t="s">
        <v>95</v>
      </c>
      <c r="B77" s="6" t="s">
        <v>96</v>
      </c>
      <c r="C77" s="78">
        <v>8121</v>
      </c>
      <c r="D77" s="6" t="s">
        <v>105</v>
      </c>
      <c r="E77" s="339">
        <v>87</v>
      </c>
      <c r="F77" s="286" t="s">
        <v>15</v>
      </c>
      <c r="G77" s="286" t="s">
        <v>15</v>
      </c>
      <c r="H77" s="342">
        <v>13</v>
      </c>
      <c r="I77" s="342">
        <v>0</v>
      </c>
      <c r="J77" s="342">
        <v>74</v>
      </c>
      <c r="K77" s="343">
        <f t="shared" si="11"/>
        <v>13</v>
      </c>
      <c r="L77" s="344">
        <f t="shared" si="12"/>
        <v>0.14942528735632185</v>
      </c>
    </row>
    <row r="78" spans="1:12" x14ac:dyDescent="0.2">
      <c r="A78" s="27"/>
      <c r="B78" s="28" t="s">
        <v>106</v>
      </c>
      <c r="C78" s="29">
        <f>COUNT(C69:C77)</f>
        <v>9</v>
      </c>
      <c r="D78" s="9" t="s">
        <v>23</v>
      </c>
      <c r="E78" s="256">
        <f>SUBTOTAL(9,E69:E77)</f>
        <v>4611</v>
      </c>
      <c r="F78" s="287"/>
      <c r="G78" s="287"/>
      <c r="H78" s="199">
        <f>SUM(H69:H77)</f>
        <v>707</v>
      </c>
      <c r="I78" s="199">
        <f>SUM(I69:I77)</f>
        <v>144</v>
      </c>
      <c r="J78" s="199">
        <f>SUM(J69:J77)</f>
        <v>3760</v>
      </c>
      <c r="K78" s="199">
        <f>SUBTOTAL(9,K69:K77)</f>
        <v>851</v>
      </c>
      <c r="L78" s="3">
        <f t="shared" si="12"/>
        <v>0.18455866406419433</v>
      </c>
    </row>
    <row r="79" spans="1:12" x14ac:dyDescent="0.2">
      <c r="E79" s="215"/>
      <c r="H79" s="103"/>
      <c r="I79" s="103"/>
      <c r="J79" s="103"/>
      <c r="K79" s="103"/>
      <c r="L79" s="1"/>
    </row>
    <row r="80" spans="1:12" x14ac:dyDescent="0.2">
      <c r="A80" s="6" t="s">
        <v>107</v>
      </c>
      <c r="B80" s="6" t="s">
        <v>108</v>
      </c>
      <c r="C80" s="78">
        <v>8601</v>
      </c>
      <c r="D80" s="6" t="s">
        <v>109</v>
      </c>
      <c r="E80" s="277">
        <v>411</v>
      </c>
      <c r="F80" s="286" t="s">
        <v>21</v>
      </c>
      <c r="G80" s="286">
        <v>4</v>
      </c>
      <c r="H80" s="278">
        <v>200</v>
      </c>
      <c r="I80" s="278">
        <v>40</v>
      </c>
      <c r="J80" s="278">
        <v>171</v>
      </c>
      <c r="K80" s="243">
        <f t="shared" ref="K80:K85" si="13">H80+I80</f>
        <v>240</v>
      </c>
      <c r="L80" s="1">
        <f t="shared" ref="L80:L86" si="14">K80/E80</f>
        <v>0.58394160583941601</v>
      </c>
    </row>
    <row r="81" spans="1:12" x14ac:dyDescent="0.2">
      <c r="A81" s="6" t="s">
        <v>107</v>
      </c>
      <c r="B81" s="6" t="s">
        <v>108</v>
      </c>
      <c r="C81" s="78">
        <v>8602</v>
      </c>
      <c r="D81" s="6" t="s">
        <v>110</v>
      </c>
      <c r="E81" s="277">
        <v>319</v>
      </c>
      <c r="F81" s="286">
        <v>5</v>
      </c>
      <c r="G81" s="286">
        <v>8</v>
      </c>
      <c r="H81" s="278">
        <v>171</v>
      </c>
      <c r="I81" s="278">
        <v>52</v>
      </c>
      <c r="J81" s="278">
        <v>96</v>
      </c>
      <c r="K81" s="243">
        <f t="shared" si="13"/>
        <v>223</v>
      </c>
      <c r="L81" s="1">
        <f t="shared" si="14"/>
        <v>0.69905956112852663</v>
      </c>
    </row>
    <row r="82" spans="1:12" x14ac:dyDescent="0.2">
      <c r="A82" s="6" t="s">
        <v>107</v>
      </c>
      <c r="B82" s="6" t="s">
        <v>108</v>
      </c>
      <c r="C82" s="78">
        <v>8603</v>
      </c>
      <c r="D82" s="6" t="s">
        <v>111</v>
      </c>
      <c r="E82" s="277">
        <v>419</v>
      </c>
      <c r="F82" s="286" t="s">
        <v>21</v>
      </c>
      <c r="G82" s="286">
        <v>4</v>
      </c>
      <c r="H82" s="278">
        <v>194</v>
      </c>
      <c r="I82" s="278">
        <v>41</v>
      </c>
      <c r="J82" s="278">
        <v>184</v>
      </c>
      <c r="K82" s="243">
        <f t="shared" si="13"/>
        <v>235</v>
      </c>
      <c r="L82" s="1">
        <f t="shared" si="14"/>
        <v>0.56085918854415273</v>
      </c>
    </row>
    <row r="83" spans="1:12" x14ac:dyDescent="0.2">
      <c r="A83" s="6" t="s">
        <v>107</v>
      </c>
      <c r="B83" s="6" t="s">
        <v>108</v>
      </c>
      <c r="C83" s="78">
        <v>8604</v>
      </c>
      <c r="D83" s="6" t="s">
        <v>112</v>
      </c>
      <c r="E83" s="277">
        <v>350</v>
      </c>
      <c r="F83" s="286">
        <v>9</v>
      </c>
      <c r="G83" s="286">
        <v>12</v>
      </c>
      <c r="H83" s="278">
        <v>201</v>
      </c>
      <c r="I83" s="278">
        <v>45</v>
      </c>
      <c r="J83" s="278">
        <v>104</v>
      </c>
      <c r="K83" s="243">
        <f t="shared" si="13"/>
        <v>246</v>
      </c>
      <c r="L83" s="1">
        <f t="shared" si="14"/>
        <v>0.70285714285714285</v>
      </c>
    </row>
    <row r="84" spans="1:12" x14ac:dyDescent="0.2">
      <c r="A84" s="6" t="s">
        <v>107</v>
      </c>
      <c r="B84" s="6" t="s">
        <v>108</v>
      </c>
      <c r="C84" s="78">
        <v>8605</v>
      </c>
      <c r="D84" s="6" t="s">
        <v>113</v>
      </c>
      <c r="E84" s="277">
        <v>226</v>
      </c>
      <c r="F84" s="286" t="s">
        <v>21</v>
      </c>
      <c r="G84" s="286">
        <v>3</v>
      </c>
      <c r="H84" s="278">
        <v>108</v>
      </c>
      <c r="I84" s="278">
        <v>26</v>
      </c>
      <c r="J84" s="278">
        <v>92</v>
      </c>
      <c r="K84" s="243">
        <f t="shared" si="13"/>
        <v>134</v>
      </c>
      <c r="L84" s="1">
        <f t="shared" si="14"/>
        <v>0.59292035398230092</v>
      </c>
    </row>
    <row r="85" spans="1:12" x14ac:dyDescent="0.2">
      <c r="A85" s="6" t="s">
        <v>107</v>
      </c>
      <c r="B85" s="6" t="s">
        <v>108</v>
      </c>
      <c r="C85" s="78">
        <v>8606</v>
      </c>
      <c r="D85" s="6" t="s">
        <v>114</v>
      </c>
      <c r="E85" s="339">
        <v>240</v>
      </c>
      <c r="F85" s="286">
        <v>5</v>
      </c>
      <c r="G85" s="286">
        <v>7</v>
      </c>
      <c r="H85" s="342">
        <v>112</v>
      </c>
      <c r="I85" s="342">
        <v>30</v>
      </c>
      <c r="J85" s="342">
        <v>98</v>
      </c>
      <c r="K85" s="343">
        <f t="shared" si="13"/>
        <v>142</v>
      </c>
      <c r="L85" s="344">
        <f t="shared" si="14"/>
        <v>0.59166666666666667</v>
      </c>
    </row>
    <row r="86" spans="1:12" x14ac:dyDescent="0.2">
      <c r="A86" s="15"/>
      <c r="B86" s="16"/>
      <c r="C86" s="88">
        <f>COUNT(C80:C85)</f>
        <v>6</v>
      </c>
      <c r="D86" s="67" t="s">
        <v>49</v>
      </c>
      <c r="E86" s="257">
        <f>SUBTOTAL(9,E80:E85)</f>
        <v>1965</v>
      </c>
      <c r="F86" s="293"/>
      <c r="G86" s="293"/>
      <c r="H86" s="200">
        <f>SUM(H80:H85)</f>
        <v>986</v>
      </c>
      <c r="I86" s="200">
        <f>SUM(I80:I85)</f>
        <v>234</v>
      </c>
      <c r="J86" s="200">
        <f>SUM(J80:J85)</f>
        <v>745</v>
      </c>
      <c r="K86" s="200">
        <f>SUBTOTAL(9,K80:K85)</f>
        <v>1220</v>
      </c>
      <c r="L86" s="114">
        <f t="shared" si="14"/>
        <v>0.62086513994910941</v>
      </c>
    </row>
    <row r="88" spans="1:12" x14ac:dyDescent="0.2">
      <c r="A88" s="117"/>
      <c r="B88" s="118" t="s">
        <v>115</v>
      </c>
      <c r="C88" s="119">
        <f>C78+C86</f>
        <v>15</v>
      </c>
      <c r="D88" s="120" t="s">
        <v>116</v>
      </c>
      <c r="E88" s="220">
        <f>SUBTOTAL(9,E69:E86)</f>
        <v>6576</v>
      </c>
      <c r="F88" s="294"/>
      <c r="G88" s="294"/>
      <c r="H88" s="105">
        <f>H78+H86</f>
        <v>1693</v>
      </c>
      <c r="I88" s="105">
        <f t="shared" ref="I88:J88" si="15">I78+I86</f>
        <v>378</v>
      </c>
      <c r="J88" s="105">
        <f t="shared" si="15"/>
        <v>4505</v>
      </c>
      <c r="K88" s="116">
        <f>SUBTOTAL(9,K69:K86)</f>
        <v>2071</v>
      </c>
      <c r="L88" s="115">
        <f>K88/E88</f>
        <v>0.3149330900243309</v>
      </c>
    </row>
    <row r="90" spans="1:12" x14ac:dyDescent="0.2">
      <c r="A90" s="6" t="s">
        <v>117</v>
      </c>
      <c r="B90" s="6" t="s">
        <v>118</v>
      </c>
      <c r="C90" s="78">
        <v>9102</v>
      </c>
      <c r="D90" s="6" t="s">
        <v>119</v>
      </c>
      <c r="E90" s="277">
        <v>307</v>
      </c>
      <c r="F90" s="286">
        <v>3</v>
      </c>
      <c r="G90" s="286">
        <v>5</v>
      </c>
      <c r="H90" s="278">
        <v>21</v>
      </c>
      <c r="I90" s="278">
        <v>0</v>
      </c>
      <c r="J90" s="278">
        <v>286</v>
      </c>
      <c r="K90" s="243">
        <f t="shared" ref="K90:K95" si="16">H90+I90</f>
        <v>21</v>
      </c>
      <c r="L90" s="1">
        <f t="shared" ref="L90:L96" si="17">K90/E90</f>
        <v>6.8403908794788276E-2</v>
      </c>
    </row>
    <row r="91" spans="1:12" x14ac:dyDescent="0.2">
      <c r="A91" s="6" t="s">
        <v>117</v>
      </c>
      <c r="B91" s="6" t="s">
        <v>118</v>
      </c>
      <c r="C91" s="78">
        <v>9103</v>
      </c>
      <c r="D91" s="6" t="s">
        <v>120</v>
      </c>
      <c r="E91" s="277">
        <v>639</v>
      </c>
      <c r="F91" s="286">
        <v>6</v>
      </c>
      <c r="G91" s="286">
        <v>8</v>
      </c>
      <c r="H91" s="278">
        <v>28</v>
      </c>
      <c r="I91" s="278">
        <v>0</v>
      </c>
      <c r="J91" s="278">
        <v>611</v>
      </c>
      <c r="K91" s="243">
        <f t="shared" si="16"/>
        <v>28</v>
      </c>
      <c r="L91" s="1">
        <f t="shared" si="17"/>
        <v>4.3818466353677622E-2</v>
      </c>
    </row>
    <row r="92" spans="1:12" x14ac:dyDescent="0.2">
      <c r="A92" s="6" t="s">
        <v>117</v>
      </c>
      <c r="B92" s="6" t="s">
        <v>118</v>
      </c>
      <c r="C92" s="78">
        <v>9105</v>
      </c>
      <c r="D92" s="6" t="s">
        <v>121</v>
      </c>
      <c r="E92" s="277">
        <v>242</v>
      </c>
      <c r="F92" s="286" t="s">
        <v>21</v>
      </c>
      <c r="G92" s="286">
        <v>2</v>
      </c>
      <c r="H92" s="278">
        <v>18</v>
      </c>
      <c r="I92" s="278">
        <v>0</v>
      </c>
      <c r="J92" s="278">
        <v>224</v>
      </c>
      <c r="K92" s="243">
        <f t="shared" si="16"/>
        <v>18</v>
      </c>
      <c r="L92" s="1">
        <f t="shared" si="17"/>
        <v>7.43801652892562E-2</v>
      </c>
    </row>
    <row r="93" spans="1:12" x14ac:dyDescent="0.2">
      <c r="A93" s="6" t="s">
        <v>117</v>
      </c>
      <c r="B93" s="6" t="s">
        <v>118</v>
      </c>
      <c r="C93" s="78">
        <v>9106</v>
      </c>
      <c r="D93" s="6" t="s">
        <v>122</v>
      </c>
      <c r="E93" s="277">
        <v>763</v>
      </c>
      <c r="F93" s="286">
        <v>9</v>
      </c>
      <c r="G93" s="286">
        <v>12</v>
      </c>
      <c r="H93" s="278">
        <v>21</v>
      </c>
      <c r="I93" s="278">
        <v>2</v>
      </c>
      <c r="J93" s="278">
        <v>740</v>
      </c>
      <c r="K93" s="243">
        <f t="shared" si="16"/>
        <v>23</v>
      </c>
      <c r="L93" s="1">
        <f t="shared" si="17"/>
        <v>3.0144167758846659E-2</v>
      </c>
    </row>
    <row r="94" spans="1:12" x14ac:dyDescent="0.2">
      <c r="A94" s="6" t="s">
        <v>117</v>
      </c>
      <c r="B94" s="6" t="s">
        <v>118</v>
      </c>
      <c r="C94" s="78">
        <v>9107</v>
      </c>
      <c r="D94" s="6" t="s">
        <v>123</v>
      </c>
      <c r="E94" s="277">
        <v>313</v>
      </c>
      <c r="F94" s="286" t="s">
        <v>15</v>
      </c>
      <c r="G94" s="286">
        <v>2</v>
      </c>
      <c r="H94" s="278">
        <v>21</v>
      </c>
      <c r="I94" s="278">
        <v>0</v>
      </c>
      <c r="J94" s="278">
        <v>292</v>
      </c>
      <c r="K94" s="243">
        <f t="shared" si="16"/>
        <v>21</v>
      </c>
      <c r="L94" s="1">
        <f t="shared" si="17"/>
        <v>6.7092651757188496E-2</v>
      </c>
    </row>
    <row r="95" spans="1:12" x14ac:dyDescent="0.2">
      <c r="A95" s="6" t="s">
        <v>117</v>
      </c>
      <c r="B95" s="6" t="s">
        <v>118</v>
      </c>
      <c r="C95" s="78">
        <v>9108</v>
      </c>
      <c r="D95" s="6" t="s">
        <v>124</v>
      </c>
      <c r="E95" s="339">
        <v>259</v>
      </c>
      <c r="F95" s="286">
        <v>3</v>
      </c>
      <c r="G95" s="286">
        <v>5</v>
      </c>
      <c r="H95" s="342">
        <v>14</v>
      </c>
      <c r="I95" s="342">
        <v>0</v>
      </c>
      <c r="J95" s="342">
        <v>245</v>
      </c>
      <c r="K95" s="343">
        <f t="shared" si="16"/>
        <v>14</v>
      </c>
      <c r="L95" s="344">
        <f t="shared" si="17"/>
        <v>5.4054054054054057E-2</v>
      </c>
    </row>
    <row r="96" spans="1:12" x14ac:dyDescent="0.2">
      <c r="A96" s="27"/>
      <c r="B96" s="28" t="s">
        <v>125</v>
      </c>
      <c r="C96" s="29">
        <f>COUNT(C90:C95)</f>
        <v>6</v>
      </c>
      <c r="D96" s="9" t="s">
        <v>23</v>
      </c>
      <c r="E96" s="256">
        <f>SUBTOTAL(9,E90:E95)</f>
        <v>2523</v>
      </c>
      <c r="F96" s="287"/>
      <c r="G96" s="287"/>
      <c r="H96" s="199">
        <f>SUM(H90:H95)</f>
        <v>123</v>
      </c>
      <c r="I96" s="199">
        <f>SUM(I90:I95)</f>
        <v>2</v>
      </c>
      <c r="J96" s="199">
        <f>SUM(J90:J95)</f>
        <v>2398</v>
      </c>
      <c r="K96" s="199">
        <f>SUBTOTAL(9,K90:K95)</f>
        <v>125</v>
      </c>
      <c r="L96" s="3">
        <f t="shared" si="17"/>
        <v>4.9544193420531117E-2</v>
      </c>
    </row>
    <row r="98" spans="1:12" ht="15" x14ac:dyDescent="0.2">
      <c r="A98" s="6" t="s">
        <v>126</v>
      </c>
      <c r="B98" s="6" t="s">
        <v>127</v>
      </c>
      <c r="C98" s="78">
        <v>10109</v>
      </c>
      <c r="D98" s="6" t="s">
        <v>128</v>
      </c>
      <c r="E98" s="280">
        <v>663</v>
      </c>
      <c r="F98" s="275">
        <v>6</v>
      </c>
      <c r="G98" s="276">
        <v>8</v>
      </c>
      <c r="H98" s="280">
        <v>322</v>
      </c>
      <c r="I98" s="280">
        <v>33</v>
      </c>
      <c r="J98" s="280">
        <v>308</v>
      </c>
      <c r="K98" s="243">
        <f>H98+I98</f>
        <v>355</v>
      </c>
      <c r="L98" s="1">
        <f t="shared" ref="L98:L109" si="18">K98/E98</f>
        <v>0.53544494720965308</v>
      </c>
    </row>
    <row r="99" spans="1:12" ht="15" x14ac:dyDescent="0.2">
      <c r="A99" s="6" t="s">
        <v>126</v>
      </c>
      <c r="B99" s="6" t="s">
        <v>127</v>
      </c>
      <c r="C99" s="78">
        <v>10111</v>
      </c>
      <c r="D99" s="6" t="s">
        <v>129</v>
      </c>
      <c r="E99" s="280">
        <v>145</v>
      </c>
      <c r="F99" s="275" t="s">
        <v>21</v>
      </c>
      <c r="G99" s="276">
        <v>5</v>
      </c>
      <c r="H99" s="280">
        <v>72</v>
      </c>
      <c r="I99" s="280">
        <v>7</v>
      </c>
      <c r="J99" s="280">
        <v>66</v>
      </c>
      <c r="K99" s="243">
        <f>H99+I99</f>
        <v>79</v>
      </c>
      <c r="L99" s="1">
        <f t="shared" si="18"/>
        <v>0.54482758620689653</v>
      </c>
    </row>
    <row r="100" spans="1:12" ht="15" x14ac:dyDescent="0.2">
      <c r="A100" s="6" t="s">
        <v>126</v>
      </c>
      <c r="B100" s="6" t="s">
        <v>127</v>
      </c>
      <c r="C100" s="78">
        <v>10112</v>
      </c>
      <c r="D100" s="6" t="s">
        <v>130</v>
      </c>
      <c r="E100" s="280">
        <v>1466</v>
      </c>
      <c r="F100" s="275">
        <v>9</v>
      </c>
      <c r="G100" s="276">
        <v>12</v>
      </c>
      <c r="H100" s="280">
        <v>563</v>
      </c>
      <c r="I100" s="280">
        <v>98</v>
      </c>
      <c r="J100" s="280">
        <v>805</v>
      </c>
      <c r="K100" s="243">
        <f>H100+I100</f>
        <v>661</v>
      </c>
      <c r="L100" s="1">
        <f t="shared" si="18"/>
        <v>0.4508867667121419</v>
      </c>
    </row>
    <row r="101" spans="1:12" ht="15" x14ac:dyDescent="0.2">
      <c r="A101" s="6" t="s">
        <v>126</v>
      </c>
      <c r="B101" s="6" t="s">
        <v>127</v>
      </c>
      <c r="C101" s="78">
        <v>10113</v>
      </c>
      <c r="D101" s="6" t="s">
        <v>131</v>
      </c>
      <c r="E101" s="280">
        <v>267</v>
      </c>
      <c r="F101" s="275" t="s">
        <v>21</v>
      </c>
      <c r="G101" s="276">
        <v>5</v>
      </c>
      <c r="H101" s="280">
        <v>141</v>
      </c>
      <c r="I101" s="280">
        <v>12</v>
      </c>
      <c r="J101" s="280">
        <v>114</v>
      </c>
      <c r="K101" s="243">
        <f t="shared" ref="K101:K108" si="19">H101+I101</f>
        <v>153</v>
      </c>
      <c r="L101" s="1">
        <f t="shared" si="18"/>
        <v>0.5730337078651685</v>
      </c>
    </row>
    <row r="102" spans="1:12" ht="15" x14ac:dyDescent="0.2">
      <c r="A102" s="6" t="s">
        <v>126</v>
      </c>
      <c r="B102" s="6" t="s">
        <v>127</v>
      </c>
      <c r="C102" s="78">
        <v>10114</v>
      </c>
      <c r="D102" s="6" t="s">
        <v>132</v>
      </c>
      <c r="E102" s="280">
        <v>485</v>
      </c>
      <c r="F102" s="275" t="s">
        <v>15</v>
      </c>
      <c r="G102" s="276">
        <v>5</v>
      </c>
      <c r="H102" s="280">
        <v>128</v>
      </c>
      <c r="I102" s="280">
        <v>26</v>
      </c>
      <c r="J102" s="280">
        <v>331</v>
      </c>
      <c r="K102" s="243">
        <f t="shared" si="19"/>
        <v>154</v>
      </c>
      <c r="L102" s="1">
        <f t="shared" si="18"/>
        <v>0.31752577319587627</v>
      </c>
    </row>
    <row r="103" spans="1:12" ht="15" x14ac:dyDescent="0.2">
      <c r="A103" s="6" t="s">
        <v>126</v>
      </c>
      <c r="B103" s="6" t="s">
        <v>127</v>
      </c>
      <c r="C103" s="78">
        <v>10116</v>
      </c>
      <c r="D103" s="6" t="s">
        <v>133</v>
      </c>
      <c r="E103" s="280">
        <v>264</v>
      </c>
      <c r="F103" s="275" t="s">
        <v>21</v>
      </c>
      <c r="G103" s="276">
        <v>5</v>
      </c>
      <c r="H103" s="280">
        <v>143</v>
      </c>
      <c r="I103" s="280">
        <v>23</v>
      </c>
      <c r="J103" s="280">
        <v>98</v>
      </c>
      <c r="K103" s="243">
        <f t="shared" si="19"/>
        <v>166</v>
      </c>
      <c r="L103" s="1">
        <f t="shared" si="18"/>
        <v>0.62878787878787878</v>
      </c>
    </row>
    <row r="104" spans="1:12" ht="15" x14ac:dyDescent="0.2">
      <c r="A104" s="6" t="s">
        <v>126</v>
      </c>
      <c r="B104" s="6" t="s">
        <v>127</v>
      </c>
      <c r="C104" s="78">
        <v>10117</v>
      </c>
      <c r="D104" s="6" t="s">
        <v>134</v>
      </c>
      <c r="E104" s="280">
        <v>267</v>
      </c>
      <c r="F104" s="275" t="s">
        <v>21</v>
      </c>
      <c r="G104" s="276">
        <v>5</v>
      </c>
      <c r="H104" s="280">
        <v>138</v>
      </c>
      <c r="I104" s="280">
        <v>18</v>
      </c>
      <c r="J104" s="280">
        <v>111</v>
      </c>
      <c r="K104" s="243">
        <f t="shared" si="19"/>
        <v>156</v>
      </c>
      <c r="L104" s="1">
        <f t="shared" si="18"/>
        <v>0.5842696629213483</v>
      </c>
    </row>
    <row r="105" spans="1:12" ht="15" x14ac:dyDescent="0.2">
      <c r="A105" s="6" t="s">
        <v>126</v>
      </c>
      <c r="B105" s="6" t="s">
        <v>127</v>
      </c>
      <c r="C105" s="78">
        <v>10122</v>
      </c>
      <c r="D105" s="6" t="s">
        <v>135</v>
      </c>
      <c r="E105" s="280">
        <v>540</v>
      </c>
      <c r="F105" s="275">
        <v>6</v>
      </c>
      <c r="G105" s="276">
        <v>8</v>
      </c>
      <c r="H105" s="280">
        <v>216</v>
      </c>
      <c r="I105" s="280">
        <v>43</v>
      </c>
      <c r="J105" s="280">
        <v>281</v>
      </c>
      <c r="K105" s="243">
        <f t="shared" si="19"/>
        <v>259</v>
      </c>
      <c r="L105" s="1">
        <f t="shared" si="18"/>
        <v>0.47962962962962963</v>
      </c>
    </row>
    <row r="106" spans="1:12" ht="15" x14ac:dyDescent="0.2">
      <c r="A106" s="6" t="s">
        <v>126</v>
      </c>
      <c r="B106" s="6" t="s">
        <v>127</v>
      </c>
      <c r="C106" s="78">
        <v>10123</v>
      </c>
      <c r="D106" s="6" t="s">
        <v>136</v>
      </c>
      <c r="E106" s="280">
        <v>262</v>
      </c>
      <c r="F106" s="275" t="s">
        <v>21</v>
      </c>
      <c r="G106" s="276">
        <v>5</v>
      </c>
      <c r="H106" s="280">
        <v>108</v>
      </c>
      <c r="I106" s="280">
        <v>21</v>
      </c>
      <c r="J106" s="280">
        <v>133</v>
      </c>
      <c r="K106" s="243">
        <f t="shared" si="19"/>
        <v>129</v>
      </c>
      <c r="L106" s="1">
        <f t="shared" si="18"/>
        <v>0.49236641221374045</v>
      </c>
    </row>
    <row r="107" spans="1:12" ht="15" x14ac:dyDescent="0.2">
      <c r="A107" s="6" t="s">
        <v>126</v>
      </c>
      <c r="B107" s="6" t="s">
        <v>127</v>
      </c>
      <c r="C107" s="78">
        <v>10124</v>
      </c>
      <c r="D107" s="6" t="s">
        <v>137</v>
      </c>
      <c r="E107" s="280">
        <v>264</v>
      </c>
      <c r="F107" s="275" t="s">
        <v>21</v>
      </c>
      <c r="G107" s="276">
        <v>5</v>
      </c>
      <c r="H107" s="280">
        <v>141</v>
      </c>
      <c r="I107" s="280">
        <v>22</v>
      </c>
      <c r="J107" s="280">
        <v>101</v>
      </c>
      <c r="K107" s="243">
        <f t="shared" si="19"/>
        <v>163</v>
      </c>
      <c r="L107" s="1">
        <f t="shared" si="18"/>
        <v>0.61742424242424243</v>
      </c>
    </row>
    <row r="108" spans="1:12" ht="15" x14ac:dyDescent="0.2">
      <c r="A108" s="6" t="s">
        <v>126</v>
      </c>
      <c r="B108" s="6" t="s">
        <v>127</v>
      </c>
      <c r="C108" s="78">
        <v>10125</v>
      </c>
      <c r="D108" s="6" t="s">
        <v>138</v>
      </c>
      <c r="E108" s="280">
        <v>412</v>
      </c>
      <c r="F108" s="275" t="s">
        <v>21</v>
      </c>
      <c r="G108" s="276">
        <v>5</v>
      </c>
      <c r="H108" s="280">
        <v>126</v>
      </c>
      <c r="I108" s="280">
        <v>21</v>
      </c>
      <c r="J108" s="280">
        <v>265</v>
      </c>
      <c r="K108" s="343">
        <f t="shared" si="19"/>
        <v>147</v>
      </c>
      <c r="L108" s="344">
        <f t="shared" si="18"/>
        <v>0.35679611650485438</v>
      </c>
    </row>
    <row r="109" spans="1:12" x14ac:dyDescent="0.2">
      <c r="A109" s="27"/>
      <c r="B109" s="28" t="s">
        <v>139</v>
      </c>
      <c r="C109" s="29">
        <f>COUNT(C98:C108)</f>
        <v>11</v>
      </c>
      <c r="D109" s="9" t="s">
        <v>23</v>
      </c>
      <c r="E109" s="256">
        <f>SUBTOTAL(9,E98:E108)</f>
        <v>5035</v>
      </c>
      <c r="F109" s="287"/>
      <c r="G109" s="287"/>
      <c r="H109" s="199">
        <f>SUM(H98:H108)</f>
        <v>2098</v>
      </c>
      <c r="I109" s="199">
        <f>SUM(I98:I108)</f>
        <v>324</v>
      </c>
      <c r="J109" s="199">
        <f>SUM(J98:J108)</f>
        <v>2613</v>
      </c>
      <c r="K109" s="199">
        <f>SUBTOTAL(9,K98:K108)</f>
        <v>2422</v>
      </c>
      <c r="L109" s="3">
        <f t="shared" si="18"/>
        <v>0.48103277060575966</v>
      </c>
    </row>
    <row r="111" spans="1:12" x14ac:dyDescent="0.2">
      <c r="A111" s="6" t="s">
        <v>140</v>
      </c>
      <c r="B111" s="6" t="s">
        <v>141</v>
      </c>
      <c r="C111" s="78">
        <v>12101</v>
      </c>
      <c r="D111" s="6" t="s">
        <v>142</v>
      </c>
      <c r="E111" s="277">
        <v>272</v>
      </c>
      <c r="F111" s="286" t="s">
        <v>15</v>
      </c>
      <c r="G111" s="286">
        <v>5</v>
      </c>
      <c r="H111" s="278">
        <v>56</v>
      </c>
      <c r="I111" s="278">
        <v>9</v>
      </c>
      <c r="J111" s="278">
        <v>207</v>
      </c>
      <c r="K111" s="243">
        <f>H111+I111</f>
        <v>65</v>
      </c>
      <c r="L111" s="1">
        <f>K111/E111</f>
        <v>0.23897058823529413</v>
      </c>
    </row>
    <row r="112" spans="1:12" x14ac:dyDescent="0.2">
      <c r="A112" s="30"/>
      <c r="B112" s="31" t="s">
        <v>143</v>
      </c>
      <c r="C112" s="29">
        <f>COUNT(C111)</f>
        <v>1</v>
      </c>
      <c r="D112" s="9" t="s">
        <v>23</v>
      </c>
      <c r="E112" s="258">
        <f>SUBTOTAL(9,E111)</f>
        <v>272</v>
      </c>
      <c r="F112" s="295"/>
      <c r="G112" s="295"/>
      <c r="H112" s="264">
        <f>SUM(H111)</f>
        <v>56</v>
      </c>
      <c r="I112" s="264">
        <f>SUM(I111)</f>
        <v>9</v>
      </c>
      <c r="J112" s="265">
        <f>SUM(J111)</f>
        <v>207</v>
      </c>
      <c r="K112" s="201">
        <f>SUBTOTAL(9,K111)</f>
        <v>65</v>
      </c>
      <c r="L112" s="3">
        <f>K112/E112</f>
        <v>0.23897058823529413</v>
      </c>
    </row>
    <row r="114" spans="1:12" x14ac:dyDescent="0.2">
      <c r="A114" s="6" t="s">
        <v>144</v>
      </c>
      <c r="B114" s="6" t="s">
        <v>145</v>
      </c>
      <c r="C114" s="78">
        <v>13103</v>
      </c>
      <c r="D114" s="6" t="s">
        <v>146</v>
      </c>
      <c r="E114" s="277">
        <v>305</v>
      </c>
      <c r="F114" s="286" t="s">
        <v>21</v>
      </c>
      <c r="G114" s="286">
        <v>5</v>
      </c>
      <c r="H114" s="278">
        <v>21</v>
      </c>
      <c r="I114" s="278">
        <v>5</v>
      </c>
      <c r="J114" s="278">
        <v>279</v>
      </c>
      <c r="K114" s="243">
        <f>H114+I114</f>
        <v>26</v>
      </c>
      <c r="L114" s="1">
        <f>K114/E114</f>
        <v>8.5245901639344257E-2</v>
      </c>
    </row>
    <row r="115" spans="1:12" x14ac:dyDescent="0.2">
      <c r="A115" s="6" t="s">
        <v>144</v>
      </c>
      <c r="B115" s="6" t="s">
        <v>145</v>
      </c>
      <c r="C115" s="78">
        <v>13104</v>
      </c>
      <c r="D115" s="6" t="s">
        <v>147</v>
      </c>
      <c r="E115" s="339">
        <v>218</v>
      </c>
      <c r="F115" s="286" t="s">
        <v>15</v>
      </c>
      <c r="G115" s="286">
        <v>5</v>
      </c>
      <c r="H115" s="342">
        <v>34</v>
      </c>
      <c r="I115" s="342">
        <v>2</v>
      </c>
      <c r="J115" s="342">
        <v>182</v>
      </c>
      <c r="K115" s="343">
        <f>H115+I115</f>
        <v>36</v>
      </c>
      <c r="L115" s="344">
        <f>K115/E115</f>
        <v>0.16513761467889909</v>
      </c>
    </row>
    <row r="116" spans="1:12" x14ac:dyDescent="0.2">
      <c r="A116" s="11"/>
      <c r="B116" s="28" t="s">
        <v>148</v>
      </c>
      <c r="C116" s="29">
        <f>COUNT(C114:C115)</f>
        <v>2</v>
      </c>
      <c r="D116" s="28" t="s">
        <v>23</v>
      </c>
      <c r="E116" s="256">
        <f>SUBTOTAL(9,E114:E115)</f>
        <v>523</v>
      </c>
      <c r="F116" s="287"/>
      <c r="G116" s="287"/>
      <c r="H116" s="199">
        <f>SUM(H114:H115)</f>
        <v>55</v>
      </c>
      <c r="I116" s="199">
        <f>SUM(I114:I115)</f>
        <v>7</v>
      </c>
      <c r="J116" s="199">
        <f>SUM(J114:J115)</f>
        <v>461</v>
      </c>
      <c r="K116" s="199">
        <f>SUBTOTAL(9,K114:K115)</f>
        <v>62</v>
      </c>
      <c r="L116" s="3">
        <f>K116/E116</f>
        <v>0.11854684512428298</v>
      </c>
    </row>
    <row r="118" spans="1:12" x14ac:dyDescent="0.2">
      <c r="A118" s="6" t="s">
        <v>149</v>
      </c>
      <c r="B118" s="6" t="s">
        <v>150</v>
      </c>
      <c r="C118" s="78">
        <v>15101</v>
      </c>
      <c r="D118" s="6" t="s">
        <v>151</v>
      </c>
      <c r="E118" s="277">
        <v>229</v>
      </c>
      <c r="F118" s="286">
        <v>5</v>
      </c>
      <c r="G118" s="286">
        <v>8</v>
      </c>
      <c r="H118" s="278">
        <v>18</v>
      </c>
      <c r="I118" s="278">
        <v>0</v>
      </c>
      <c r="J118" s="278">
        <v>211</v>
      </c>
      <c r="K118" s="243">
        <f>H118+I118</f>
        <v>18</v>
      </c>
      <c r="L118" s="1">
        <f>K118/E118</f>
        <v>7.8602620087336247E-2</v>
      </c>
    </row>
    <row r="119" spans="1:12" x14ac:dyDescent="0.2">
      <c r="A119" s="6" t="s">
        <v>149</v>
      </c>
      <c r="B119" s="6" t="s">
        <v>150</v>
      </c>
      <c r="C119" s="78">
        <v>15102</v>
      </c>
      <c r="D119" s="6" t="s">
        <v>152</v>
      </c>
      <c r="E119" s="339">
        <v>273</v>
      </c>
      <c r="F119" s="286" t="s">
        <v>15</v>
      </c>
      <c r="G119" s="286">
        <v>4</v>
      </c>
      <c r="H119" s="342">
        <v>22</v>
      </c>
      <c r="I119" s="342">
        <v>0</v>
      </c>
      <c r="J119" s="342">
        <v>251</v>
      </c>
      <c r="K119" s="343">
        <f>H119+I119</f>
        <v>22</v>
      </c>
      <c r="L119" s="344">
        <f>K119/E119</f>
        <v>8.0586080586080591E-2</v>
      </c>
    </row>
    <row r="120" spans="1:12" x14ac:dyDescent="0.2">
      <c r="A120" s="11"/>
      <c r="B120" s="32" t="s">
        <v>153</v>
      </c>
      <c r="C120" s="29">
        <f>COUNT(C118:C119)</f>
        <v>2</v>
      </c>
      <c r="D120" s="28" t="s">
        <v>23</v>
      </c>
      <c r="E120" s="256">
        <f>SUBTOTAL(9,E118:E119)</f>
        <v>502</v>
      </c>
      <c r="F120" s="287"/>
      <c r="G120" s="287"/>
      <c r="H120" s="199">
        <f>SUM(H118:H119)</f>
        <v>40</v>
      </c>
      <c r="I120" s="199">
        <f>SUM(I118:I119)</f>
        <v>0</v>
      </c>
      <c r="J120" s="199">
        <f>SUM(J118:J119)</f>
        <v>462</v>
      </c>
      <c r="K120" s="199">
        <f>SUBTOTAL(9,K118:K119)</f>
        <v>40</v>
      </c>
      <c r="L120" s="3">
        <f>K120/E120</f>
        <v>7.9681274900398405E-2</v>
      </c>
    </row>
    <row r="122" spans="1:12" x14ac:dyDescent="0.2">
      <c r="A122" s="6" t="s">
        <v>154</v>
      </c>
      <c r="B122" s="6" t="s">
        <v>155</v>
      </c>
      <c r="C122" s="78">
        <v>16103</v>
      </c>
      <c r="D122" s="6" t="s">
        <v>156</v>
      </c>
      <c r="E122" s="277">
        <v>346</v>
      </c>
      <c r="F122" s="286">
        <v>1</v>
      </c>
      <c r="G122" s="286">
        <v>5</v>
      </c>
      <c r="H122" s="278">
        <v>180</v>
      </c>
      <c r="I122" s="278">
        <v>35</v>
      </c>
      <c r="J122" s="278">
        <v>131</v>
      </c>
      <c r="K122" s="243">
        <f t="shared" ref="K122:K127" si="20">H122+I122</f>
        <v>215</v>
      </c>
      <c r="L122" s="1">
        <f t="shared" ref="L122:L130" si="21">K122/E122</f>
        <v>0.62138728323699421</v>
      </c>
    </row>
    <row r="123" spans="1:12" x14ac:dyDescent="0.2">
      <c r="A123" s="6" t="s">
        <v>154</v>
      </c>
      <c r="B123" s="6" t="s">
        <v>155</v>
      </c>
      <c r="C123" s="78">
        <v>16106</v>
      </c>
      <c r="D123" s="6" t="s">
        <v>157</v>
      </c>
      <c r="E123" s="277">
        <v>224</v>
      </c>
      <c r="F123" s="286">
        <v>1</v>
      </c>
      <c r="G123" s="286">
        <v>5</v>
      </c>
      <c r="H123" s="278">
        <v>54</v>
      </c>
      <c r="I123" s="278">
        <v>14</v>
      </c>
      <c r="J123" s="278">
        <v>156</v>
      </c>
      <c r="K123" s="243">
        <f t="shared" si="20"/>
        <v>68</v>
      </c>
      <c r="L123" s="1">
        <f t="shared" si="21"/>
        <v>0.30357142857142855</v>
      </c>
    </row>
    <row r="124" spans="1:12" x14ac:dyDescent="0.2">
      <c r="A124" s="6" t="s">
        <v>154</v>
      </c>
      <c r="B124" s="6" t="s">
        <v>155</v>
      </c>
      <c r="C124" s="78">
        <v>16108</v>
      </c>
      <c r="D124" s="6" t="s">
        <v>158</v>
      </c>
      <c r="E124" s="277">
        <v>288</v>
      </c>
      <c r="F124" s="286" t="s">
        <v>21</v>
      </c>
      <c r="G124" s="286">
        <v>5</v>
      </c>
      <c r="H124" s="278">
        <v>88</v>
      </c>
      <c r="I124" s="278">
        <v>25</v>
      </c>
      <c r="J124" s="278">
        <v>175</v>
      </c>
      <c r="K124" s="243">
        <f t="shared" si="20"/>
        <v>113</v>
      </c>
      <c r="L124" s="1">
        <f t="shared" si="21"/>
        <v>0.3923611111111111</v>
      </c>
    </row>
    <row r="125" spans="1:12" x14ac:dyDescent="0.2">
      <c r="A125" s="6" t="s">
        <v>154</v>
      </c>
      <c r="B125" s="6" t="s">
        <v>155</v>
      </c>
      <c r="C125" s="78">
        <v>16109</v>
      </c>
      <c r="D125" s="6" t="s">
        <v>159</v>
      </c>
      <c r="E125" s="277">
        <v>383</v>
      </c>
      <c r="F125" s="286">
        <v>1</v>
      </c>
      <c r="G125" s="286">
        <v>5</v>
      </c>
      <c r="H125" s="278">
        <v>111</v>
      </c>
      <c r="I125" s="278">
        <v>43</v>
      </c>
      <c r="J125" s="278">
        <v>229</v>
      </c>
      <c r="K125" s="243">
        <f t="shared" si="20"/>
        <v>154</v>
      </c>
      <c r="L125" s="1">
        <f t="shared" si="21"/>
        <v>0.40208877284595301</v>
      </c>
    </row>
    <row r="126" spans="1:12" x14ac:dyDescent="0.2">
      <c r="A126" s="6" t="s">
        <v>154</v>
      </c>
      <c r="B126" s="6" t="s">
        <v>155</v>
      </c>
      <c r="C126" s="78">
        <v>16110</v>
      </c>
      <c r="D126" s="6" t="s">
        <v>160</v>
      </c>
      <c r="E126" s="277">
        <v>105</v>
      </c>
      <c r="F126" s="286" t="s">
        <v>15</v>
      </c>
      <c r="G126" s="286" t="s">
        <v>66</v>
      </c>
      <c r="H126" s="278">
        <v>28</v>
      </c>
      <c r="I126" s="278">
        <v>6</v>
      </c>
      <c r="J126" s="278">
        <v>71</v>
      </c>
      <c r="K126" s="243">
        <f t="shared" si="20"/>
        <v>34</v>
      </c>
      <c r="L126" s="1">
        <f t="shared" si="21"/>
        <v>0.32380952380952382</v>
      </c>
    </row>
    <row r="127" spans="1:12" x14ac:dyDescent="0.2">
      <c r="A127" s="6" t="s">
        <v>154</v>
      </c>
      <c r="B127" s="6" t="s">
        <v>155</v>
      </c>
      <c r="C127" s="78">
        <v>16111</v>
      </c>
      <c r="D127" s="6" t="s">
        <v>161</v>
      </c>
      <c r="E127" s="277">
        <v>792</v>
      </c>
      <c r="F127" s="286">
        <v>6</v>
      </c>
      <c r="G127" s="286">
        <v>8</v>
      </c>
      <c r="H127" s="278">
        <v>299</v>
      </c>
      <c r="I127" s="278">
        <v>69</v>
      </c>
      <c r="J127" s="278">
        <v>424</v>
      </c>
      <c r="K127" s="243">
        <f t="shared" si="20"/>
        <v>368</v>
      </c>
      <c r="L127" s="1">
        <f t="shared" si="21"/>
        <v>0.46464646464646464</v>
      </c>
    </row>
    <row r="128" spans="1:12" x14ac:dyDescent="0.2">
      <c r="A128" s="6" t="s">
        <v>154</v>
      </c>
      <c r="B128" s="6" t="s">
        <v>155</v>
      </c>
      <c r="C128" s="78">
        <v>16112</v>
      </c>
      <c r="D128" s="6" t="s">
        <v>162</v>
      </c>
      <c r="E128" s="277">
        <v>867</v>
      </c>
      <c r="F128" s="286">
        <v>9</v>
      </c>
      <c r="G128" s="286">
        <v>12</v>
      </c>
      <c r="H128" s="278">
        <v>309</v>
      </c>
      <c r="I128" s="278">
        <v>91</v>
      </c>
      <c r="J128" s="278">
        <v>467</v>
      </c>
      <c r="K128" s="243">
        <f>H128+I128</f>
        <v>400</v>
      </c>
      <c r="L128" s="1">
        <f t="shared" si="21"/>
        <v>0.46136101499423299</v>
      </c>
    </row>
    <row r="129" spans="1:12" x14ac:dyDescent="0.2">
      <c r="A129" s="6" t="s">
        <v>154</v>
      </c>
      <c r="B129" s="6" t="s">
        <v>155</v>
      </c>
      <c r="C129" s="78">
        <v>16114</v>
      </c>
      <c r="D129" s="6" t="s">
        <v>163</v>
      </c>
      <c r="E129" s="339">
        <v>193</v>
      </c>
      <c r="F129" s="286" t="s">
        <v>21</v>
      </c>
      <c r="G129" s="286" t="s">
        <v>21</v>
      </c>
      <c r="H129" s="342">
        <v>72</v>
      </c>
      <c r="I129" s="342">
        <v>13</v>
      </c>
      <c r="J129" s="342">
        <v>108</v>
      </c>
      <c r="K129" s="343">
        <f>H129+I129</f>
        <v>85</v>
      </c>
      <c r="L129" s="344">
        <f t="shared" si="21"/>
        <v>0.44041450777202074</v>
      </c>
    </row>
    <row r="130" spans="1:12" x14ac:dyDescent="0.2">
      <c r="A130" s="11"/>
      <c r="B130" s="32" t="s">
        <v>164</v>
      </c>
      <c r="C130" s="29">
        <f>COUNT(C122:C129)</f>
        <v>8</v>
      </c>
      <c r="D130" s="28" t="s">
        <v>23</v>
      </c>
      <c r="E130" s="256">
        <f>SUBTOTAL(9,E122:E129)</f>
        <v>3198</v>
      </c>
      <c r="F130" s="287"/>
      <c r="G130" s="287"/>
      <c r="H130" s="199">
        <f>SUM(H122:H129)</f>
        <v>1141</v>
      </c>
      <c r="I130" s="199">
        <f>SUM(I122:I129)</f>
        <v>296</v>
      </c>
      <c r="J130" s="199">
        <f>SUM(J122:J129)</f>
        <v>1761</v>
      </c>
      <c r="K130" s="199">
        <f>SUBTOTAL(9,K122:K129)</f>
        <v>1437</v>
      </c>
      <c r="L130" s="3">
        <f t="shared" si="21"/>
        <v>0.44934333958724204</v>
      </c>
    </row>
    <row r="132" spans="1:12" x14ac:dyDescent="0.2">
      <c r="A132" s="6" t="s">
        <v>165</v>
      </c>
      <c r="B132" s="6" t="s">
        <v>166</v>
      </c>
      <c r="C132" s="78">
        <v>17106</v>
      </c>
      <c r="D132" s="6" t="s">
        <v>167</v>
      </c>
      <c r="E132" s="277">
        <v>283</v>
      </c>
      <c r="F132" s="286" t="s">
        <v>21</v>
      </c>
      <c r="G132" s="286">
        <v>5</v>
      </c>
      <c r="H132" s="278">
        <v>65</v>
      </c>
      <c r="I132" s="278">
        <v>11</v>
      </c>
      <c r="J132" s="278">
        <v>207</v>
      </c>
      <c r="K132" s="243">
        <f t="shared" ref="K132:K137" si="22">H132+I132</f>
        <v>76</v>
      </c>
      <c r="L132" s="1">
        <f t="shared" ref="L132:L138" si="23">K132/E132</f>
        <v>0.26855123674911663</v>
      </c>
    </row>
    <row r="133" spans="1:12" x14ac:dyDescent="0.2">
      <c r="A133" s="6" t="s">
        <v>165</v>
      </c>
      <c r="B133" s="6" t="s">
        <v>166</v>
      </c>
      <c r="C133" s="78">
        <v>17109</v>
      </c>
      <c r="D133" s="6" t="s">
        <v>168</v>
      </c>
      <c r="E133" s="277">
        <v>371</v>
      </c>
      <c r="F133" s="286" t="s">
        <v>21</v>
      </c>
      <c r="G133" s="286">
        <v>5</v>
      </c>
      <c r="H133" s="278">
        <v>27</v>
      </c>
      <c r="I133" s="278">
        <v>4</v>
      </c>
      <c r="J133" s="278">
        <v>340</v>
      </c>
      <c r="K133" s="243">
        <f t="shared" si="22"/>
        <v>31</v>
      </c>
      <c r="L133" s="1">
        <f t="shared" si="23"/>
        <v>8.3557951482479784E-2</v>
      </c>
    </row>
    <row r="134" spans="1:12" x14ac:dyDescent="0.2">
      <c r="A134" s="6" t="s">
        <v>165</v>
      </c>
      <c r="B134" s="6" t="s">
        <v>166</v>
      </c>
      <c r="C134" s="78">
        <v>17110</v>
      </c>
      <c r="D134" s="6" t="s">
        <v>169</v>
      </c>
      <c r="E134" s="277">
        <v>918</v>
      </c>
      <c r="F134" s="286">
        <v>9</v>
      </c>
      <c r="G134" s="286">
        <v>12</v>
      </c>
      <c r="H134" s="278">
        <v>177</v>
      </c>
      <c r="I134" s="278">
        <v>44</v>
      </c>
      <c r="J134" s="278">
        <v>697</v>
      </c>
      <c r="K134" s="243">
        <f t="shared" si="22"/>
        <v>221</v>
      </c>
      <c r="L134" s="1">
        <f t="shared" si="23"/>
        <v>0.24074074074074073</v>
      </c>
    </row>
    <row r="135" spans="1:12" x14ac:dyDescent="0.2">
      <c r="A135" s="6" t="s">
        <v>165</v>
      </c>
      <c r="B135" s="6" t="s">
        <v>166</v>
      </c>
      <c r="C135" s="78">
        <v>17112</v>
      </c>
      <c r="D135" s="6" t="s">
        <v>170</v>
      </c>
      <c r="E135" s="277">
        <v>272</v>
      </c>
      <c r="F135" s="286" t="s">
        <v>21</v>
      </c>
      <c r="G135" s="286">
        <v>5</v>
      </c>
      <c r="H135" s="278">
        <v>65</v>
      </c>
      <c r="I135" s="278">
        <v>13</v>
      </c>
      <c r="J135" s="278">
        <v>194</v>
      </c>
      <c r="K135" s="243">
        <f t="shared" si="22"/>
        <v>78</v>
      </c>
      <c r="L135" s="1">
        <f t="shared" si="23"/>
        <v>0.28676470588235292</v>
      </c>
    </row>
    <row r="136" spans="1:12" x14ac:dyDescent="0.2">
      <c r="A136" s="6" t="s">
        <v>165</v>
      </c>
      <c r="B136" s="6" t="s">
        <v>166</v>
      </c>
      <c r="C136" s="78">
        <v>17113</v>
      </c>
      <c r="D136" s="6" t="s">
        <v>171</v>
      </c>
      <c r="E136" s="277">
        <v>516</v>
      </c>
      <c r="F136" s="286" t="s">
        <v>15</v>
      </c>
      <c r="G136" s="286">
        <v>5</v>
      </c>
      <c r="H136" s="278">
        <v>180</v>
      </c>
      <c r="I136" s="278">
        <v>43</v>
      </c>
      <c r="J136" s="278">
        <v>293</v>
      </c>
      <c r="K136" s="243">
        <f t="shared" si="22"/>
        <v>223</v>
      </c>
      <c r="L136" s="1">
        <f t="shared" si="23"/>
        <v>0.43217054263565891</v>
      </c>
    </row>
    <row r="137" spans="1:12" x14ac:dyDescent="0.2">
      <c r="A137" s="6" t="s">
        <v>165</v>
      </c>
      <c r="B137" s="6" t="s">
        <v>166</v>
      </c>
      <c r="C137" s="78">
        <v>17117</v>
      </c>
      <c r="D137" s="6" t="s">
        <v>172</v>
      </c>
      <c r="E137" s="339">
        <v>743</v>
      </c>
      <c r="F137" s="286">
        <v>6</v>
      </c>
      <c r="G137" s="286">
        <v>8</v>
      </c>
      <c r="H137" s="342">
        <v>171</v>
      </c>
      <c r="I137" s="342">
        <v>41</v>
      </c>
      <c r="J137" s="342">
        <v>531</v>
      </c>
      <c r="K137" s="343">
        <f t="shared" si="22"/>
        <v>212</v>
      </c>
      <c r="L137" s="344">
        <f t="shared" si="23"/>
        <v>0.28532974427994617</v>
      </c>
    </row>
    <row r="138" spans="1:12" x14ac:dyDescent="0.2">
      <c r="A138" s="33"/>
      <c r="B138" s="34" t="s">
        <v>173</v>
      </c>
      <c r="C138" s="29">
        <f>COUNT(C132:C137)</f>
        <v>6</v>
      </c>
      <c r="D138" s="28" t="s">
        <v>23</v>
      </c>
      <c r="E138" s="256">
        <f>SUBTOTAL(9,E132:E137)</f>
        <v>3103</v>
      </c>
      <c r="F138" s="287"/>
      <c r="G138" s="287"/>
      <c r="H138" s="199">
        <f>SUM(H132:H137)</f>
        <v>685</v>
      </c>
      <c r="I138" s="199">
        <f>SUM(I132:I137)</f>
        <v>156</v>
      </c>
      <c r="J138" s="199">
        <f>SUM(J132:J137)</f>
        <v>2262</v>
      </c>
      <c r="K138" s="199">
        <f>SUBTOTAL(9,K132:K137)</f>
        <v>841</v>
      </c>
      <c r="L138" s="3">
        <f t="shared" si="23"/>
        <v>0.27102803738317754</v>
      </c>
    </row>
    <row r="140" spans="1:12" x14ac:dyDescent="0.2">
      <c r="A140" s="122"/>
      <c r="B140" s="36" t="s">
        <v>174</v>
      </c>
      <c r="C140" s="35">
        <v>17115</v>
      </c>
      <c r="D140" s="6" t="s">
        <v>175</v>
      </c>
      <c r="E140" s="259">
        <f>H140+I140+J140</f>
        <v>64</v>
      </c>
      <c r="F140" s="296" t="s">
        <v>15</v>
      </c>
      <c r="G140" s="296">
        <v>9</v>
      </c>
      <c r="H140" s="202">
        <v>50</v>
      </c>
      <c r="I140" s="202">
        <v>8</v>
      </c>
      <c r="J140" s="202">
        <v>6</v>
      </c>
      <c r="K140" s="188">
        <f>H140+I140</f>
        <v>58</v>
      </c>
      <c r="L140" s="344">
        <f>K140/E140</f>
        <v>0.90625</v>
      </c>
    </row>
    <row r="141" spans="1:12" x14ac:dyDescent="0.2">
      <c r="A141" s="37"/>
      <c r="B141" s="38"/>
      <c r="C141" s="39">
        <f>COUNT(C140)</f>
        <v>1</v>
      </c>
      <c r="D141" s="40" t="s">
        <v>176</v>
      </c>
      <c r="E141" s="221">
        <f>SUBTOTAL(9,E140)</f>
        <v>64</v>
      </c>
      <c r="F141" s="297"/>
      <c r="G141" s="297"/>
      <c r="H141" s="109">
        <f>SUM(H140)</f>
        <v>50</v>
      </c>
      <c r="I141" s="109">
        <f t="shared" ref="I141:J141" si="24">SUM(I140)</f>
        <v>8</v>
      </c>
      <c r="J141" s="109">
        <f t="shared" si="24"/>
        <v>6</v>
      </c>
      <c r="K141" s="109">
        <f>SUBTOTAL(9,K140)</f>
        <v>58</v>
      </c>
      <c r="L141" s="41">
        <f>K141/E141</f>
        <v>0.90625</v>
      </c>
    </row>
    <row r="143" spans="1:12" x14ac:dyDescent="0.2">
      <c r="A143" s="122"/>
      <c r="B143" s="6" t="s">
        <v>177</v>
      </c>
      <c r="C143" s="35">
        <v>17336</v>
      </c>
      <c r="D143" s="6" t="s">
        <v>178</v>
      </c>
      <c r="E143" s="259">
        <f>H143+I143+J143</f>
        <v>26</v>
      </c>
      <c r="F143" s="296" t="s">
        <v>21</v>
      </c>
      <c r="G143" s="296">
        <v>12</v>
      </c>
      <c r="H143" s="202">
        <v>13</v>
      </c>
      <c r="I143" s="202">
        <v>1</v>
      </c>
      <c r="J143" s="202">
        <v>12</v>
      </c>
      <c r="K143" s="188">
        <f>H143+I143</f>
        <v>14</v>
      </c>
      <c r="L143" s="344">
        <f>K143/E143</f>
        <v>0.53846153846153844</v>
      </c>
    </row>
    <row r="144" spans="1:12" s="6" customFormat="1" x14ac:dyDescent="0.2">
      <c r="A144" s="42"/>
      <c r="B144" s="43"/>
      <c r="C144" s="44">
        <f>COUNT(C143)</f>
        <v>1</v>
      </c>
      <c r="D144" s="45" t="s">
        <v>179</v>
      </c>
      <c r="E144" s="222">
        <f>SUBTOTAL(9,E143)</f>
        <v>26</v>
      </c>
      <c r="F144" s="298"/>
      <c r="G144" s="298"/>
      <c r="H144" s="110">
        <f>SUM(H143)</f>
        <v>13</v>
      </c>
      <c r="I144" s="110">
        <f t="shared" ref="I144:J144" si="25">SUM(I143)</f>
        <v>1</v>
      </c>
      <c r="J144" s="110">
        <f t="shared" si="25"/>
        <v>12</v>
      </c>
      <c r="K144" s="110">
        <f>SUBTOTAL(9,K143)</f>
        <v>14</v>
      </c>
      <c r="L144" s="46">
        <f>K144/E144</f>
        <v>0.53846153846153844</v>
      </c>
    </row>
    <row r="146" spans="1:12" s="54" customFormat="1" x14ac:dyDescent="0.2">
      <c r="A146" s="20"/>
      <c r="B146" s="21" t="s">
        <v>180</v>
      </c>
      <c r="C146" s="55">
        <f>+C138+C141+C144</f>
        <v>8</v>
      </c>
      <c r="D146" s="23" t="s">
        <v>181</v>
      </c>
      <c r="E146" s="217">
        <f>SUBTOTAL(9,E132:E145)</f>
        <v>3193</v>
      </c>
      <c r="F146" s="290"/>
      <c r="G146" s="290"/>
      <c r="H146" s="105">
        <f>H138+H141+H144</f>
        <v>748</v>
      </c>
      <c r="I146" s="105">
        <f t="shared" ref="I146:J146" si="26">I138+I141+I144</f>
        <v>165</v>
      </c>
      <c r="J146" s="105">
        <f t="shared" si="26"/>
        <v>2280</v>
      </c>
      <c r="K146" s="105">
        <f>SUBTOTAL(9,K132:K145)</f>
        <v>913</v>
      </c>
      <c r="L146" s="24">
        <f>K146/E146</f>
        <v>0.28593798935170683</v>
      </c>
    </row>
    <row r="148" spans="1:12" x14ac:dyDescent="0.2">
      <c r="A148" s="6" t="s">
        <v>182</v>
      </c>
      <c r="B148" s="6" t="s">
        <v>183</v>
      </c>
      <c r="C148" s="78">
        <v>17701</v>
      </c>
      <c r="D148" s="6" t="s">
        <v>184</v>
      </c>
      <c r="E148" s="277">
        <v>868</v>
      </c>
      <c r="F148" s="286">
        <v>9</v>
      </c>
      <c r="G148" s="286">
        <v>12</v>
      </c>
      <c r="H148" s="278">
        <v>411</v>
      </c>
      <c r="I148" s="278">
        <v>115</v>
      </c>
      <c r="J148" s="278">
        <v>342</v>
      </c>
      <c r="K148" s="243">
        <f>H148+I148</f>
        <v>526</v>
      </c>
      <c r="L148" s="1">
        <f>K148/E148</f>
        <v>0.60599078341013823</v>
      </c>
    </row>
    <row r="149" spans="1:12" s="6" customFormat="1" x14ac:dyDescent="0.2">
      <c r="A149" s="56"/>
      <c r="B149" s="57"/>
      <c r="C149" s="58">
        <f>COUNT(C148)</f>
        <v>1</v>
      </c>
      <c r="D149" s="59" t="s">
        <v>517</v>
      </c>
      <c r="E149" s="69">
        <f>SUBTOTAL(9,E148)</f>
        <v>868</v>
      </c>
      <c r="F149" s="299"/>
      <c r="G149" s="299"/>
      <c r="H149" s="203">
        <f>SUM(H148)</f>
        <v>411</v>
      </c>
      <c r="I149" s="203">
        <f>SUM(I148)</f>
        <v>115</v>
      </c>
      <c r="J149" s="203">
        <f>SUM(J148)</f>
        <v>342</v>
      </c>
      <c r="K149" s="203">
        <f>SUBTOTAL(9,K148)</f>
        <v>526</v>
      </c>
      <c r="L149" s="60">
        <f>K149/E149</f>
        <v>0.60599078341013823</v>
      </c>
    </row>
    <row r="151" spans="1:12" x14ac:dyDescent="0.2">
      <c r="B151" s="6" t="s">
        <v>514</v>
      </c>
      <c r="C151" s="78">
        <v>28702</v>
      </c>
      <c r="D151" s="6" t="s">
        <v>515</v>
      </c>
      <c r="E151" s="212">
        <v>94</v>
      </c>
      <c r="H151" s="212">
        <v>54</v>
      </c>
      <c r="I151" s="212">
        <v>3</v>
      </c>
      <c r="J151" s="212">
        <v>37</v>
      </c>
      <c r="K151" s="353">
        <v>57</v>
      </c>
      <c r="L151" s="1">
        <f>K151/E151</f>
        <v>0.6063829787234043</v>
      </c>
    </row>
    <row r="152" spans="1:12" x14ac:dyDescent="0.2">
      <c r="A152" s="57"/>
      <c r="B152" s="57"/>
      <c r="C152" s="58">
        <f>COUNT(C151)</f>
        <v>1</v>
      </c>
      <c r="D152" s="59" t="s">
        <v>516</v>
      </c>
      <c r="E152" s="354">
        <v>94</v>
      </c>
      <c r="F152" s="59"/>
      <c r="G152" s="59"/>
      <c r="H152" s="355">
        <v>54</v>
      </c>
      <c r="I152" s="355">
        <v>3</v>
      </c>
      <c r="J152" s="355">
        <v>37</v>
      </c>
      <c r="K152" s="355">
        <v>57</v>
      </c>
      <c r="L152" s="60">
        <f>K152/E152</f>
        <v>0.6063829787234043</v>
      </c>
    </row>
    <row r="154" spans="1:12" x14ac:dyDescent="0.2">
      <c r="A154" s="6" t="s">
        <v>185</v>
      </c>
      <c r="B154" s="6" t="s">
        <v>186</v>
      </c>
      <c r="C154" s="78">
        <v>18101</v>
      </c>
      <c r="D154" s="6" t="s">
        <v>187</v>
      </c>
      <c r="E154" s="277">
        <v>244</v>
      </c>
      <c r="F154" s="286" t="s">
        <v>15</v>
      </c>
      <c r="G154" s="286">
        <v>8</v>
      </c>
      <c r="H154" s="278">
        <v>25</v>
      </c>
      <c r="I154" s="278">
        <v>4</v>
      </c>
      <c r="J154" s="278">
        <v>215</v>
      </c>
      <c r="K154" s="243">
        <f>H154+I154</f>
        <v>29</v>
      </c>
      <c r="L154" s="1">
        <f>K154/E154</f>
        <v>0.11885245901639344</v>
      </c>
    </row>
    <row r="155" spans="1:12" x14ac:dyDescent="0.2">
      <c r="A155" s="27"/>
      <c r="B155" s="28" t="s">
        <v>188</v>
      </c>
      <c r="C155" s="29">
        <f>COUNT(C154)</f>
        <v>1</v>
      </c>
      <c r="D155" s="28" t="s">
        <v>23</v>
      </c>
      <c r="E155" s="223">
        <f>SUBTOTAL(9,E154)</f>
        <v>244</v>
      </c>
      <c r="F155" s="300"/>
      <c r="G155" s="300"/>
      <c r="H155" s="266">
        <f>SUM(H154)</f>
        <v>25</v>
      </c>
      <c r="I155" s="266">
        <f>SUM(I154)</f>
        <v>4</v>
      </c>
      <c r="J155" s="267">
        <f>SUM(J154)</f>
        <v>215</v>
      </c>
      <c r="K155" s="112">
        <f>SUBTOTAL(9,K154)</f>
        <v>29</v>
      </c>
      <c r="L155" s="61">
        <f>K155/E155</f>
        <v>0.11885245901639344</v>
      </c>
    </row>
    <row r="157" spans="1:12" x14ac:dyDescent="0.2">
      <c r="A157" s="6" t="s">
        <v>189</v>
      </c>
      <c r="B157" s="6" t="s">
        <v>190</v>
      </c>
      <c r="C157" s="78">
        <v>19106</v>
      </c>
      <c r="D157" s="6" t="s">
        <v>191</v>
      </c>
      <c r="E157" s="277">
        <v>338</v>
      </c>
      <c r="F157" s="286" t="s">
        <v>15</v>
      </c>
      <c r="G157" s="286">
        <v>3</v>
      </c>
      <c r="H157" s="278">
        <v>62</v>
      </c>
      <c r="I157" s="278">
        <v>17</v>
      </c>
      <c r="J157" s="278">
        <v>259</v>
      </c>
      <c r="K157" s="243">
        <f>H157+I157</f>
        <v>79</v>
      </c>
      <c r="L157" s="1">
        <f t="shared" ref="L157:L162" si="27">K157/E157</f>
        <v>0.23372781065088757</v>
      </c>
    </row>
    <row r="158" spans="1:12" x14ac:dyDescent="0.2">
      <c r="A158" s="6" t="s">
        <v>189</v>
      </c>
      <c r="B158" s="6" t="s">
        <v>190</v>
      </c>
      <c r="C158" s="78">
        <v>19107</v>
      </c>
      <c r="D158" s="6" t="s">
        <v>192</v>
      </c>
      <c r="E158" s="277">
        <v>320</v>
      </c>
      <c r="F158" s="286" t="s">
        <v>21</v>
      </c>
      <c r="G158" s="286">
        <v>3</v>
      </c>
      <c r="H158" s="278">
        <v>102</v>
      </c>
      <c r="I158" s="278">
        <v>25</v>
      </c>
      <c r="J158" s="278">
        <v>193</v>
      </c>
      <c r="K158" s="243">
        <f>H158+I158</f>
        <v>127</v>
      </c>
      <c r="L158" s="1">
        <f t="shared" si="27"/>
        <v>0.39687499999999998</v>
      </c>
    </row>
    <row r="159" spans="1:12" x14ac:dyDescent="0.2">
      <c r="A159" s="6" t="s">
        <v>189</v>
      </c>
      <c r="B159" s="6" t="s">
        <v>190</v>
      </c>
      <c r="C159" s="78">
        <v>19111</v>
      </c>
      <c r="D159" s="6" t="s">
        <v>193</v>
      </c>
      <c r="E159" s="277">
        <v>606</v>
      </c>
      <c r="F159" s="286">
        <v>9</v>
      </c>
      <c r="G159" s="286">
        <v>12</v>
      </c>
      <c r="H159" s="278">
        <v>116</v>
      </c>
      <c r="I159" s="278">
        <v>38</v>
      </c>
      <c r="J159" s="278">
        <v>452</v>
      </c>
      <c r="K159" s="243">
        <f>H159+I159</f>
        <v>154</v>
      </c>
      <c r="L159" s="1">
        <f t="shared" si="27"/>
        <v>0.25412541254125415</v>
      </c>
    </row>
    <row r="160" spans="1:12" x14ac:dyDescent="0.2">
      <c r="A160" s="6" t="s">
        <v>189</v>
      </c>
      <c r="B160" s="6" t="s">
        <v>190</v>
      </c>
      <c r="C160" s="78">
        <v>19114</v>
      </c>
      <c r="D160" s="6" t="s">
        <v>194</v>
      </c>
      <c r="E160" s="277">
        <v>668</v>
      </c>
      <c r="F160" s="286">
        <v>5</v>
      </c>
      <c r="G160" s="286">
        <v>8</v>
      </c>
      <c r="H160" s="278">
        <v>163</v>
      </c>
      <c r="I160" s="278">
        <v>48</v>
      </c>
      <c r="J160" s="278">
        <v>457</v>
      </c>
      <c r="K160" s="243">
        <f>H160+I160</f>
        <v>211</v>
      </c>
      <c r="L160" s="1">
        <f t="shared" si="27"/>
        <v>0.31586826347305391</v>
      </c>
    </row>
    <row r="161" spans="1:12" x14ac:dyDescent="0.2">
      <c r="A161" s="6" t="s">
        <v>189</v>
      </c>
      <c r="B161" s="6" t="s">
        <v>190</v>
      </c>
      <c r="C161" s="78">
        <v>19117</v>
      </c>
      <c r="D161" s="6" t="s">
        <v>195</v>
      </c>
      <c r="E161" s="339">
        <v>184</v>
      </c>
      <c r="F161" s="286">
        <v>4</v>
      </c>
      <c r="G161" s="286">
        <v>4</v>
      </c>
      <c r="H161" s="342">
        <v>40</v>
      </c>
      <c r="I161" s="342">
        <v>10</v>
      </c>
      <c r="J161" s="342">
        <v>134</v>
      </c>
      <c r="K161" s="343">
        <f>H161+I161</f>
        <v>50</v>
      </c>
      <c r="L161" s="344">
        <f t="shared" si="27"/>
        <v>0.27173913043478259</v>
      </c>
    </row>
    <row r="162" spans="1:12" x14ac:dyDescent="0.2">
      <c r="A162" s="11"/>
      <c r="B162" s="32" t="s">
        <v>196</v>
      </c>
      <c r="C162" s="29">
        <f>COUNT(C157:C161)</f>
        <v>5</v>
      </c>
      <c r="D162" s="28" t="s">
        <v>23</v>
      </c>
      <c r="E162" s="256">
        <f>SUBTOTAL(9,E157:E161)</f>
        <v>2116</v>
      </c>
      <c r="F162" s="287"/>
      <c r="G162" s="287"/>
      <c r="H162" s="199">
        <f>SUM(H157:H161)</f>
        <v>483</v>
      </c>
      <c r="I162" s="199">
        <f>SUM(I157:I161)</f>
        <v>138</v>
      </c>
      <c r="J162" s="199">
        <f>SUM(J157:J161)</f>
        <v>1495</v>
      </c>
      <c r="K162" s="199">
        <f>SUBTOTAL(9,K157:K161)</f>
        <v>621</v>
      </c>
      <c r="L162" s="3">
        <f t="shared" si="27"/>
        <v>0.29347826086956524</v>
      </c>
    </row>
    <row r="164" spans="1:12" x14ac:dyDescent="0.2">
      <c r="A164" s="6" t="s">
        <v>197</v>
      </c>
      <c r="B164" s="6" t="s">
        <v>198</v>
      </c>
      <c r="C164" s="78">
        <v>20102</v>
      </c>
      <c r="D164" s="6" t="s">
        <v>199</v>
      </c>
      <c r="E164" s="277">
        <v>430</v>
      </c>
      <c r="F164" s="286" t="s">
        <v>15</v>
      </c>
      <c r="G164" s="286">
        <v>4</v>
      </c>
      <c r="H164" s="278">
        <v>96</v>
      </c>
      <c r="I164" s="278">
        <v>16</v>
      </c>
      <c r="J164" s="278">
        <v>318</v>
      </c>
      <c r="K164" s="243">
        <f>H164+I164</f>
        <v>112</v>
      </c>
      <c r="L164" s="1">
        <f>K164/E164</f>
        <v>0.26046511627906976</v>
      </c>
    </row>
    <row r="165" spans="1:12" x14ac:dyDescent="0.2">
      <c r="A165" s="6" t="s">
        <v>197</v>
      </c>
      <c r="B165" s="6" t="s">
        <v>198</v>
      </c>
      <c r="C165" s="78">
        <v>20103</v>
      </c>
      <c r="D165" s="6" t="s">
        <v>200</v>
      </c>
      <c r="E165" s="277">
        <v>397</v>
      </c>
      <c r="F165" s="286">
        <v>5</v>
      </c>
      <c r="G165" s="286">
        <v>8</v>
      </c>
      <c r="H165" s="278">
        <v>68</v>
      </c>
      <c r="I165" s="278">
        <v>18</v>
      </c>
      <c r="J165" s="278">
        <v>311</v>
      </c>
      <c r="K165" s="243">
        <f>H165+I165</f>
        <v>86</v>
      </c>
      <c r="L165" s="1">
        <f>K165/E165</f>
        <v>0.21662468513853905</v>
      </c>
    </row>
    <row r="166" spans="1:12" x14ac:dyDescent="0.2">
      <c r="A166" s="6" t="s">
        <v>197</v>
      </c>
      <c r="B166" s="6" t="s">
        <v>198</v>
      </c>
      <c r="C166" s="78">
        <v>20104</v>
      </c>
      <c r="D166" s="6" t="s">
        <v>201</v>
      </c>
      <c r="E166" s="339">
        <v>448</v>
      </c>
      <c r="F166" s="286">
        <v>9</v>
      </c>
      <c r="G166" s="286">
        <v>12</v>
      </c>
      <c r="H166" s="342">
        <v>55</v>
      </c>
      <c r="I166" s="342">
        <v>18</v>
      </c>
      <c r="J166" s="342">
        <v>375</v>
      </c>
      <c r="K166" s="343">
        <f>H166+I166</f>
        <v>73</v>
      </c>
      <c r="L166" s="344">
        <f>K166/E166</f>
        <v>0.16294642857142858</v>
      </c>
    </row>
    <row r="167" spans="1:12" x14ac:dyDescent="0.2">
      <c r="A167" s="25"/>
      <c r="B167" s="26" t="s">
        <v>202</v>
      </c>
      <c r="C167" s="29">
        <f>COUNT(C164:C166)</f>
        <v>3</v>
      </c>
      <c r="D167" s="28" t="s">
        <v>23</v>
      </c>
      <c r="E167" s="256">
        <f>SUBTOTAL(9,E164:E166)</f>
        <v>1275</v>
      </c>
      <c r="F167" s="287"/>
      <c r="G167" s="287"/>
      <c r="H167" s="199">
        <f>SUM(H164:H166)</f>
        <v>219</v>
      </c>
      <c r="I167" s="199">
        <f>SUM(I164:I166)</f>
        <v>52</v>
      </c>
      <c r="J167" s="199">
        <f>SUM(J164:J166)</f>
        <v>1004</v>
      </c>
      <c r="K167" s="199">
        <f>SUBTOTAL(9,K164:K166)</f>
        <v>271</v>
      </c>
      <c r="L167" s="3">
        <f>K167/E167</f>
        <v>0.21254901960784314</v>
      </c>
    </row>
    <row r="169" spans="1:12" x14ac:dyDescent="0.2">
      <c r="A169" s="6" t="s">
        <v>203</v>
      </c>
      <c r="B169" s="6" t="s">
        <v>204</v>
      </c>
      <c r="C169" s="78">
        <v>21106</v>
      </c>
      <c r="D169" s="6" t="s">
        <v>205</v>
      </c>
      <c r="E169" s="277">
        <v>606</v>
      </c>
      <c r="F169" s="286">
        <v>5</v>
      </c>
      <c r="G169" s="286">
        <v>8</v>
      </c>
      <c r="H169" s="278">
        <v>385</v>
      </c>
      <c r="I169" s="278">
        <v>39</v>
      </c>
      <c r="J169" s="278">
        <v>182</v>
      </c>
      <c r="K169" s="243">
        <f>H169+I169</f>
        <v>424</v>
      </c>
      <c r="L169" s="1">
        <f>K169/E169</f>
        <v>0.6996699669966997</v>
      </c>
    </row>
    <row r="170" spans="1:12" x14ac:dyDescent="0.2">
      <c r="A170" s="6" t="s">
        <v>203</v>
      </c>
      <c r="B170" s="6" t="s">
        <v>204</v>
      </c>
      <c r="C170" s="78">
        <v>21107</v>
      </c>
      <c r="D170" s="6" t="s">
        <v>206</v>
      </c>
      <c r="E170" s="277">
        <v>830</v>
      </c>
      <c r="F170" s="286" t="s">
        <v>15</v>
      </c>
      <c r="G170" s="286">
        <v>4</v>
      </c>
      <c r="H170" s="278">
        <v>534</v>
      </c>
      <c r="I170" s="278">
        <v>41</v>
      </c>
      <c r="J170" s="278">
        <v>255</v>
      </c>
      <c r="K170" s="243">
        <f>H170+I170</f>
        <v>575</v>
      </c>
      <c r="L170" s="1">
        <f>K170/E170</f>
        <v>0.69277108433734935</v>
      </c>
    </row>
    <row r="171" spans="1:12" x14ac:dyDescent="0.2">
      <c r="A171" s="6" t="s">
        <v>203</v>
      </c>
      <c r="B171" s="6" t="s">
        <v>204</v>
      </c>
      <c r="C171" s="78">
        <v>21111</v>
      </c>
      <c r="D171" s="6" t="s">
        <v>207</v>
      </c>
      <c r="E171" s="339">
        <v>644</v>
      </c>
      <c r="F171" s="286">
        <v>9</v>
      </c>
      <c r="G171" s="286">
        <v>12</v>
      </c>
      <c r="H171" s="342">
        <v>348</v>
      </c>
      <c r="I171" s="342">
        <v>26</v>
      </c>
      <c r="J171" s="342">
        <v>270</v>
      </c>
      <c r="K171" s="343">
        <f>H171+I171</f>
        <v>374</v>
      </c>
      <c r="L171" s="344">
        <f>K171/E171</f>
        <v>0.58074534161490687</v>
      </c>
    </row>
    <row r="172" spans="1:12" x14ac:dyDescent="0.2">
      <c r="A172" s="25"/>
      <c r="B172" s="26" t="s">
        <v>208</v>
      </c>
      <c r="C172" s="29">
        <f>COUNT(C169:C171)</f>
        <v>3</v>
      </c>
      <c r="D172" s="28" t="s">
        <v>23</v>
      </c>
      <c r="E172" s="256">
        <f>SUBTOTAL(9,E169:E171)</f>
        <v>2080</v>
      </c>
      <c r="F172" s="287"/>
      <c r="G172" s="287"/>
      <c r="H172" s="199">
        <f>SUM(H169:H171)</f>
        <v>1267</v>
      </c>
      <c r="I172" s="199">
        <f>SUM(I169:I171)</f>
        <v>106</v>
      </c>
      <c r="J172" s="199">
        <f>SUM(J169:J171)</f>
        <v>707</v>
      </c>
      <c r="K172" s="199">
        <f>SUBTOTAL(9,K169:K171)</f>
        <v>1373</v>
      </c>
      <c r="L172" s="3">
        <f>K172/E172</f>
        <v>0.66009615384615383</v>
      </c>
    </row>
    <row r="174" spans="1:12" x14ac:dyDescent="0.2">
      <c r="A174" s="6" t="s">
        <v>209</v>
      </c>
      <c r="B174" s="6" t="s">
        <v>210</v>
      </c>
      <c r="C174" s="78">
        <v>22101</v>
      </c>
      <c r="D174" s="6" t="s">
        <v>211</v>
      </c>
      <c r="E174" s="277">
        <v>133</v>
      </c>
      <c r="F174" s="286" t="s">
        <v>21</v>
      </c>
      <c r="G174" s="286">
        <v>12</v>
      </c>
      <c r="H174" s="278">
        <v>14</v>
      </c>
      <c r="I174" s="278">
        <v>7</v>
      </c>
      <c r="J174" s="278">
        <v>112</v>
      </c>
      <c r="K174" s="243">
        <f>H174+I174</f>
        <v>21</v>
      </c>
      <c r="L174" s="1">
        <f>K174/E174</f>
        <v>0.15789473684210525</v>
      </c>
    </row>
    <row r="175" spans="1:12" x14ac:dyDescent="0.2">
      <c r="A175" s="25"/>
      <c r="B175" s="26" t="s">
        <v>212</v>
      </c>
      <c r="C175" s="29">
        <f>COUNT(C174)</f>
        <v>1</v>
      </c>
      <c r="D175" s="28" t="s">
        <v>23</v>
      </c>
      <c r="E175" s="223">
        <f>SUBTOTAL(9,E174)</f>
        <v>133</v>
      </c>
      <c r="F175" s="300"/>
      <c r="G175" s="300"/>
      <c r="H175" s="266">
        <f>SUM(H174)</f>
        <v>14</v>
      </c>
      <c r="I175" s="266">
        <f>SUM(I174)</f>
        <v>7</v>
      </c>
      <c r="J175" s="267">
        <f>SUM(J174)</f>
        <v>112</v>
      </c>
      <c r="K175" s="112">
        <f>SUBTOTAL(9,K174)</f>
        <v>21</v>
      </c>
      <c r="L175" s="61">
        <f>K175/E175</f>
        <v>0.15789473684210525</v>
      </c>
    </row>
    <row r="177" spans="1:12" x14ac:dyDescent="0.2">
      <c r="A177" s="6" t="s">
        <v>213</v>
      </c>
      <c r="B177" s="6" t="s">
        <v>214</v>
      </c>
      <c r="C177" s="78">
        <v>23105</v>
      </c>
      <c r="D177" s="6" t="s">
        <v>215</v>
      </c>
      <c r="E177" s="277">
        <v>376</v>
      </c>
      <c r="F177" s="286">
        <v>6</v>
      </c>
      <c r="G177" s="286">
        <v>8</v>
      </c>
      <c r="H177" s="278">
        <v>56</v>
      </c>
      <c r="I177" s="278">
        <v>2</v>
      </c>
      <c r="J177" s="278">
        <v>318</v>
      </c>
      <c r="K177" s="243">
        <f>H177+I177</f>
        <v>58</v>
      </c>
      <c r="L177" s="1">
        <f t="shared" ref="L177:L185" si="28">K177/E177</f>
        <v>0.15425531914893617</v>
      </c>
    </row>
    <row r="178" spans="1:12" x14ac:dyDescent="0.2">
      <c r="A178" s="6" t="s">
        <v>213</v>
      </c>
      <c r="B178" s="6" t="s">
        <v>214</v>
      </c>
      <c r="C178" s="78">
        <v>23108</v>
      </c>
      <c r="D178" s="6" t="s">
        <v>216</v>
      </c>
      <c r="E178" s="277">
        <v>1445</v>
      </c>
      <c r="F178" s="286">
        <v>9</v>
      </c>
      <c r="G178" s="286">
        <v>12</v>
      </c>
      <c r="H178" s="278">
        <v>191</v>
      </c>
      <c r="I178" s="278">
        <v>28</v>
      </c>
      <c r="J178" s="278">
        <v>1226</v>
      </c>
      <c r="K178" s="243">
        <f>H178+I178</f>
        <v>219</v>
      </c>
      <c r="L178" s="1">
        <f t="shared" si="28"/>
        <v>0.15155709342560553</v>
      </c>
    </row>
    <row r="179" spans="1:12" x14ac:dyDescent="0.2">
      <c r="A179" s="6" t="s">
        <v>213</v>
      </c>
      <c r="B179" s="6" t="s">
        <v>214</v>
      </c>
      <c r="C179" s="78">
        <v>23109</v>
      </c>
      <c r="D179" s="6" t="s">
        <v>217</v>
      </c>
      <c r="E179" s="277">
        <v>347</v>
      </c>
      <c r="F179" s="286" t="s">
        <v>15</v>
      </c>
      <c r="G179" s="286">
        <v>5</v>
      </c>
      <c r="H179" s="278">
        <v>102</v>
      </c>
      <c r="I179" s="278">
        <v>17</v>
      </c>
      <c r="J179" s="278">
        <v>228</v>
      </c>
      <c r="K179" s="243">
        <f t="shared" ref="K179:K184" si="29">H179+I179</f>
        <v>119</v>
      </c>
      <c r="L179" s="1">
        <f t="shared" si="28"/>
        <v>0.34293948126801155</v>
      </c>
    </row>
    <row r="180" spans="1:12" x14ac:dyDescent="0.2">
      <c r="A180" s="6" t="s">
        <v>213</v>
      </c>
      <c r="B180" s="6" t="s">
        <v>214</v>
      </c>
      <c r="C180" s="78">
        <v>23110</v>
      </c>
      <c r="D180" s="6" t="s">
        <v>218</v>
      </c>
      <c r="E180" s="277">
        <v>266</v>
      </c>
      <c r="F180" s="286" t="s">
        <v>21</v>
      </c>
      <c r="G180" s="286">
        <v>5</v>
      </c>
      <c r="H180" s="278">
        <v>41</v>
      </c>
      <c r="I180" s="278">
        <v>15</v>
      </c>
      <c r="J180" s="278">
        <v>210</v>
      </c>
      <c r="K180" s="243">
        <f t="shared" si="29"/>
        <v>56</v>
      </c>
      <c r="L180" s="1">
        <f t="shared" si="28"/>
        <v>0.21052631578947367</v>
      </c>
    </row>
    <row r="181" spans="1:12" x14ac:dyDescent="0.2">
      <c r="A181" s="6" t="s">
        <v>213</v>
      </c>
      <c r="B181" s="6" t="s">
        <v>214</v>
      </c>
      <c r="C181" s="78">
        <v>23111</v>
      </c>
      <c r="D181" s="6" t="s">
        <v>219</v>
      </c>
      <c r="E181" s="277">
        <v>316</v>
      </c>
      <c r="F181" s="286" t="s">
        <v>21</v>
      </c>
      <c r="G181" s="286">
        <v>5</v>
      </c>
      <c r="H181" s="278">
        <v>36</v>
      </c>
      <c r="I181" s="278">
        <v>6</v>
      </c>
      <c r="J181" s="278">
        <v>274</v>
      </c>
      <c r="K181" s="243">
        <f t="shared" si="29"/>
        <v>42</v>
      </c>
      <c r="L181" s="1">
        <f t="shared" si="28"/>
        <v>0.13291139240506328</v>
      </c>
    </row>
    <row r="182" spans="1:12" x14ac:dyDescent="0.2">
      <c r="A182" s="6" t="s">
        <v>213</v>
      </c>
      <c r="B182" s="6" t="s">
        <v>214</v>
      </c>
      <c r="C182" s="78">
        <v>23112</v>
      </c>
      <c r="D182" s="6" t="s">
        <v>220</v>
      </c>
      <c r="E182" s="277">
        <v>536</v>
      </c>
      <c r="F182" s="286">
        <v>6</v>
      </c>
      <c r="G182" s="286">
        <v>8</v>
      </c>
      <c r="H182" s="278">
        <v>131</v>
      </c>
      <c r="I182" s="278">
        <v>13</v>
      </c>
      <c r="J182" s="278">
        <v>392</v>
      </c>
      <c r="K182" s="243">
        <f t="shared" si="29"/>
        <v>144</v>
      </c>
      <c r="L182" s="1">
        <f t="shared" si="28"/>
        <v>0.26865671641791045</v>
      </c>
    </row>
    <row r="183" spans="1:12" x14ac:dyDescent="0.2">
      <c r="A183" s="6" t="s">
        <v>213</v>
      </c>
      <c r="B183" s="6" t="s">
        <v>214</v>
      </c>
      <c r="C183" s="78">
        <v>23113</v>
      </c>
      <c r="D183" s="6" t="s">
        <v>221</v>
      </c>
      <c r="E183" s="277">
        <v>269</v>
      </c>
      <c r="F183" s="286" t="s">
        <v>21</v>
      </c>
      <c r="G183" s="286">
        <v>5</v>
      </c>
      <c r="H183" s="278">
        <v>170</v>
      </c>
      <c r="I183" s="278">
        <v>8</v>
      </c>
      <c r="J183" s="278">
        <v>91</v>
      </c>
      <c r="K183" s="243">
        <f t="shared" si="29"/>
        <v>178</v>
      </c>
      <c r="L183" s="1">
        <f t="shared" si="28"/>
        <v>0.66171003717472121</v>
      </c>
    </row>
    <row r="184" spans="1:12" x14ac:dyDescent="0.2">
      <c r="A184" s="6" t="s">
        <v>213</v>
      </c>
      <c r="B184" s="6" t="s">
        <v>214</v>
      </c>
      <c r="C184" s="78">
        <v>23114</v>
      </c>
      <c r="D184" s="6" t="s">
        <v>222</v>
      </c>
      <c r="E184" s="339">
        <v>410</v>
      </c>
      <c r="F184" s="286" t="s">
        <v>21</v>
      </c>
      <c r="G184" s="286">
        <v>5</v>
      </c>
      <c r="H184" s="342">
        <v>31</v>
      </c>
      <c r="I184" s="342">
        <v>8</v>
      </c>
      <c r="J184" s="342">
        <v>371</v>
      </c>
      <c r="K184" s="343">
        <f t="shared" si="29"/>
        <v>39</v>
      </c>
      <c r="L184" s="344">
        <f t="shared" si="28"/>
        <v>9.5121951219512196E-2</v>
      </c>
    </row>
    <row r="185" spans="1:12" x14ac:dyDescent="0.2">
      <c r="A185" s="25"/>
      <c r="B185" s="26" t="s">
        <v>223</v>
      </c>
      <c r="C185" s="29">
        <f>COUNT(C177:C184)</f>
        <v>8</v>
      </c>
      <c r="D185" s="28" t="s">
        <v>23</v>
      </c>
      <c r="E185" s="256">
        <f>SUBTOTAL(9,E177:E184)</f>
        <v>3965</v>
      </c>
      <c r="F185" s="287"/>
      <c r="G185" s="287"/>
      <c r="H185" s="199">
        <f>SUM(H177:H184)</f>
        <v>758</v>
      </c>
      <c r="I185" s="199">
        <f>SUM(I177:I184)</f>
        <v>97</v>
      </c>
      <c r="J185" s="199">
        <f>SUM(J177:J184)</f>
        <v>3110</v>
      </c>
      <c r="K185" s="199">
        <f>SUBTOTAL(9,K177:K184)</f>
        <v>855</v>
      </c>
      <c r="L185" s="3">
        <f t="shared" si="28"/>
        <v>0.21563682219419925</v>
      </c>
    </row>
    <row r="187" spans="1:12" x14ac:dyDescent="0.2">
      <c r="A187" s="6" t="s">
        <v>224</v>
      </c>
      <c r="B187" s="6" t="s">
        <v>225</v>
      </c>
      <c r="C187" s="78">
        <v>24103</v>
      </c>
      <c r="D187" s="6" t="s">
        <v>226</v>
      </c>
      <c r="E187" s="277">
        <v>236</v>
      </c>
      <c r="F187" s="286" t="s">
        <v>35</v>
      </c>
      <c r="G187" s="286">
        <v>5</v>
      </c>
      <c r="H187" s="278">
        <v>98</v>
      </c>
      <c r="I187" s="278">
        <v>20</v>
      </c>
      <c r="J187" s="278">
        <v>118</v>
      </c>
      <c r="K187" s="243">
        <f>H187+I187</f>
        <v>118</v>
      </c>
      <c r="L187" s="1">
        <f t="shared" ref="L187:L196" si="30">K187/E187</f>
        <v>0.5</v>
      </c>
    </row>
    <row r="188" spans="1:12" x14ac:dyDescent="0.2">
      <c r="A188" s="6" t="s">
        <v>224</v>
      </c>
      <c r="B188" s="6" t="s">
        <v>225</v>
      </c>
      <c r="C188" s="78">
        <v>24105</v>
      </c>
      <c r="D188" s="6" t="s">
        <v>227</v>
      </c>
      <c r="E188" s="277">
        <v>1094</v>
      </c>
      <c r="F188" s="286">
        <v>9</v>
      </c>
      <c r="G188" s="286">
        <v>12</v>
      </c>
      <c r="H188" s="278">
        <v>358</v>
      </c>
      <c r="I188" s="278">
        <v>57</v>
      </c>
      <c r="J188" s="278">
        <v>679</v>
      </c>
      <c r="K188" s="243">
        <f>H188+I188</f>
        <v>415</v>
      </c>
      <c r="L188" s="1">
        <f t="shared" si="30"/>
        <v>0.37934186471663622</v>
      </c>
    </row>
    <row r="189" spans="1:12" x14ac:dyDescent="0.2">
      <c r="A189" s="6" t="s">
        <v>224</v>
      </c>
      <c r="B189" s="6" t="s">
        <v>225</v>
      </c>
      <c r="C189" s="78">
        <v>24106</v>
      </c>
      <c r="D189" s="6" t="s">
        <v>228</v>
      </c>
      <c r="E189" s="277">
        <v>264</v>
      </c>
      <c r="F189" s="286" t="s">
        <v>35</v>
      </c>
      <c r="G189" s="286">
        <v>5</v>
      </c>
      <c r="H189" s="278">
        <v>57</v>
      </c>
      <c r="I189" s="278">
        <v>16</v>
      </c>
      <c r="J189" s="278">
        <v>191</v>
      </c>
      <c r="K189" s="243">
        <f t="shared" ref="K189:K195" si="31">H189+I189</f>
        <v>73</v>
      </c>
      <c r="L189" s="1">
        <f t="shared" si="30"/>
        <v>0.27651515151515149</v>
      </c>
    </row>
    <row r="190" spans="1:12" x14ac:dyDescent="0.2">
      <c r="A190" s="6" t="s">
        <v>224</v>
      </c>
      <c r="B190" s="6" t="s">
        <v>225</v>
      </c>
      <c r="C190" s="78">
        <v>24107</v>
      </c>
      <c r="D190" s="6" t="s">
        <v>229</v>
      </c>
      <c r="E190" s="277">
        <v>198</v>
      </c>
      <c r="F190" s="286" t="s">
        <v>35</v>
      </c>
      <c r="G190" s="286">
        <v>5</v>
      </c>
      <c r="H190" s="278">
        <v>58</v>
      </c>
      <c r="I190" s="278">
        <v>5</v>
      </c>
      <c r="J190" s="278">
        <v>131</v>
      </c>
      <c r="K190" s="243">
        <f t="shared" si="31"/>
        <v>63</v>
      </c>
      <c r="L190" s="1">
        <f t="shared" si="30"/>
        <v>0.31818181818181818</v>
      </c>
    </row>
    <row r="191" spans="1:12" x14ac:dyDescent="0.2">
      <c r="A191" s="6" t="s">
        <v>224</v>
      </c>
      <c r="B191" s="6" t="s">
        <v>225</v>
      </c>
      <c r="C191" s="78">
        <v>24108</v>
      </c>
      <c r="D191" s="6" t="s">
        <v>230</v>
      </c>
      <c r="E191" s="277">
        <v>260</v>
      </c>
      <c r="F191" s="286" t="s">
        <v>35</v>
      </c>
      <c r="G191" s="286">
        <v>5</v>
      </c>
      <c r="H191" s="278">
        <v>57</v>
      </c>
      <c r="I191" s="278">
        <v>15</v>
      </c>
      <c r="J191" s="278">
        <v>165</v>
      </c>
      <c r="K191" s="243">
        <f t="shared" si="31"/>
        <v>72</v>
      </c>
      <c r="L191" s="1">
        <f t="shared" si="30"/>
        <v>0.27692307692307694</v>
      </c>
    </row>
    <row r="192" spans="1:12" x14ac:dyDescent="0.2">
      <c r="A192" s="6" t="s">
        <v>224</v>
      </c>
      <c r="B192" s="6" t="s">
        <v>225</v>
      </c>
      <c r="C192" s="78">
        <v>24109</v>
      </c>
      <c r="D192" s="6" t="s">
        <v>231</v>
      </c>
      <c r="E192" s="277">
        <v>278</v>
      </c>
      <c r="F192" s="286" t="s">
        <v>15</v>
      </c>
      <c r="G192" s="286">
        <v>5</v>
      </c>
      <c r="H192" s="278">
        <v>99</v>
      </c>
      <c r="I192" s="278">
        <v>15</v>
      </c>
      <c r="J192" s="278">
        <v>153</v>
      </c>
      <c r="K192" s="243">
        <f t="shared" si="31"/>
        <v>114</v>
      </c>
      <c r="L192" s="1">
        <f t="shared" si="30"/>
        <v>0.41007194244604317</v>
      </c>
    </row>
    <row r="193" spans="1:12" x14ac:dyDescent="0.2">
      <c r="A193" s="6" t="s">
        <v>224</v>
      </c>
      <c r="B193" s="6" t="s">
        <v>225</v>
      </c>
      <c r="C193" s="78">
        <v>24110</v>
      </c>
      <c r="D193" s="6" t="s">
        <v>232</v>
      </c>
      <c r="E193" s="277">
        <v>312</v>
      </c>
      <c r="F193" s="286" t="s">
        <v>15</v>
      </c>
      <c r="G193" s="286">
        <v>5</v>
      </c>
      <c r="H193" s="278">
        <v>102</v>
      </c>
      <c r="I193" s="278">
        <v>13</v>
      </c>
      <c r="J193" s="278">
        <v>200</v>
      </c>
      <c r="K193" s="243">
        <f t="shared" si="31"/>
        <v>115</v>
      </c>
      <c r="L193" s="1">
        <f t="shared" si="30"/>
        <v>0.36858974358974361</v>
      </c>
    </row>
    <row r="194" spans="1:12" x14ac:dyDescent="0.2">
      <c r="A194" s="6" t="s">
        <v>224</v>
      </c>
      <c r="B194" s="6" t="s">
        <v>225</v>
      </c>
      <c r="C194" s="78">
        <v>24111</v>
      </c>
      <c r="D194" s="6" t="s">
        <v>233</v>
      </c>
      <c r="E194" s="277">
        <v>431</v>
      </c>
      <c r="F194" s="286">
        <v>6</v>
      </c>
      <c r="G194" s="286">
        <v>8</v>
      </c>
      <c r="H194" s="278">
        <v>163</v>
      </c>
      <c r="I194" s="278">
        <v>22</v>
      </c>
      <c r="J194" s="278">
        <v>246</v>
      </c>
      <c r="K194" s="243">
        <f t="shared" si="31"/>
        <v>185</v>
      </c>
      <c r="L194" s="1">
        <f t="shared" si="30"/>
        <v>0.42923433874709976</v>
      </c>
    </row>
    <row r="195" spans="1:12" x14ac:dyDescent="0.2">
      <c r="A195" s="6" t="s">
        <v>224</v>
      </c>
      <c r="B195" s="6" t="s">
        <v>225</v>
      </c>
      <c r="C195" s="78">
        <v>24112</v>
      </c>
      <c r="D195" s="6" t="s">
        <v>234</v>
      </c>
      <c r="E195" s="339">
        <v>444</v>
      </c>
      <c r="F195" s="286">
        <v>6</v>
      </c>
      <c r="G195" s="286">
        <v>8</v>
      </c>
      <c r="H195" s="342">
        <v>149</v>
      </c>
      <c r="I195" s="342">
        <v>28</v>
      </c>
      <c r="J195" s="342">
        <v>267</v>
      </c>
      <c r="K195" s="343">
        <f t="shared" si="31"/>
        <v>177</v>
      </c>
      <c r="L195" s="344">
        <f t="shared" si="30"/>
        <v>0.39864864864864863</v>
      </c>
    </row>
    <row r="196" spans="1:12" x14ac:dyDescent="0.2">
      <c r="A196" s="25"/>
      <c r="B196" s="26" t="s">
        <v>235</v>
      </c>
      <c r="C196" s="29">
        <f>COUNT(C187:C195)</f>
        <v>9</v>
      </c>
      <c r="D196" s="28" t="s">
        <v>23</v>
      </c>
      <c r="E196" s="256">
        <f>SUBTOTAL(9,E187:E195)</f>
        <v>3517</v>
      </c>
      <c r="F196" s="287"/>
      <c r="G196" s="287"/>
      <c r="H196" s="199">
        <f>SUM(H187:H195)</f>
        <v>1141</v>
      </c>
      <c r="I196" s="199">
        <f>SUM(I187:I195)</f>
        <v>191</v>
      </c>
      <c r="J196" s="199">
        <f>SUM(J187:J195)</f>
        <v>2150</v>
      </c>
      <c r="K196" s="199">
        <f>SUBTOTAL(9,K187:K195)</f>
        <v>1332</v>
      </c>
      <c r="L196" s="3">
        <f t="shared" si="30"/>
        <v>0.37873187375604206</v>
      </c>
    </row>
    <row r="198" spans="1:12" x14ac:dyDescent="0.2">
      <c r="A198" s="6" t="s">
        <v>236</v>
      </c>
      <c r="B198" s="6" t="s">
        <v>237</v>
      </c>
      <c r="C198" s="78">
        <v>25106</v>
      </c>
      <c r="D198" s="6" t="s">
        <v>238</v>
      </c>
      <c r="E198" s="277">
        <v>266</v>
      </c>
      <c r="F198" s="286">
        <v>4</v>
      </c>
      <c r="G198" s="286">
        <v>5</v>
      </c>
      <c r="H198" s="278">
        <v>33</v>
      </c>
      <c r="I198" s="278">
        <v>10</v>
      </c>
      <c r="J198" s="278">
        <v>223</v>
      </c>
      <c r="K198" s="243">
        <f>H198+I198</f>
        <v>43</v>
      </c>
      <c r="L198" s="1">
        <f>K198/E198</f>
        <v>0.16165413533834586</v>
      </c>
    </row>
    <row r="199" spans="1:12" x14ac:dyDescent="0.2">
      <c r="A199" s="6" t="s">
        <v>236</v>
      </c>
      <c r="B199" s="6" t="s">
        <v>237</v>
      </c>
      <c r="C199" s="78">
        <v>25108</v>
      </c>
      <c r="D199" s="6" t="s">
        <v>239</v>
      </c>
      <c r="E199" s="277">
        <v>503</v>
      </c>
      <c r="F199" s="286">
        <v>9</v>
      </c>
      <c r="G199" s="286">
        <v>12</v>
      </c>
      <c r="H199" s="278">
        <v>34</v>
      </c>
      <c r="I199" s="278">
        <v>13</v>
      </c>
      <c r="J199" s="278">
        <v>456</v>
      </c>
      <c r="K199" s="243">
        <f>H199+I199</f>
        <v>47</v>
      </c>
      <c r="L199" s="1">
        <f>K199/E199</f>
        <v>9.3439363817097415E-2</v>
      </c>
    </row>
    <row r="200" spans="1:12" x14ac:dyDescent="0.2">
      <c r="A200" s="6" t="s">
        <v>236</v>
      </c>
      <c r="B200" s="6" t="s">
        <v>237</v>
      </c>
      <c r="C200" s="78">
        <v>25109</v>
      </c>
      <c r="D200" s="6" t="s">
        <v>240</v>
      </c>
      <c r="E200" s="277">
        <v>400</v>
      </c>
      <c r="F200" s="286">
        <v>6</v>
      </c>
      <c r="G200" s="286">
        <v>8</v>
      </c>
      <c r="H200" s="278">
        <v>53</v>
      </c>
      <c r="I200" s="278">
        <v>24</v>
      </c>
      <c r="J200" s="278">
        <v>323</v>
      </c>
      <c r="K200" s="243">
        <f>H200+I200</f>
        <v>77</v>
      </c>
      <c r="L200" s="1">
        <f>K200/E200</f>
        <v>0.1925</v>
      </c>
    </row>
    <row r="201" spans="1:12" x14ac:dyDescent="0.2">
      <c r="A201" s="6" t="s">
        <v>236</v>
      </c>
      <c r="B201" s="6" t="s">
        <v>237</v>
      </c>
      <c r="C201" s="78">
        <v>25110</v>
      </c>
      <c r="D201" s="6" t="s">
        <v>241</v>
      </c>
      <c r="E201" s="339">
        <v>483</v>
      </c>
      <c r="F201" s="286" t="s">
        <v>15</v>
      </c>
      <c r="G201" s="286">
        <v>3</v>
      </c>
      <c r="H201" s="342">
        <v>75</v>
      </c>
      <c r="I201" s="342">
        <v>16</v>
      </c>
      <c r="J201" s="342">
        <v>392</v>
      </c>
      <c r="K201" s="343">
        <f>H201+I201</f>
        <v>91</v>
      </c>
      <c r="L201" s="344">
        <f>K201/E201</f>
        <v>0.18840579710144928</v>
      </c>
    </row>
    <row r="202" spans="1:12" x14ac:dyDescent="0.2">
      <c r="A202" s="25"/>
      <c r="B202" s="26" t="s">
        <v>242</v>
      </c>
      <c r="C202" s="29">
        <f>COUNT(C198:C201)</f>
        <v>4</v>
      </c>
      <c r="D202" s="28" t="s">
        <v>23</v>
      </c>
      <c r="E202" s="256">
        <f>SUBTOTAL(9,E198:E201)</f>
        <v>1652</v>
      </c>
      <c r="F202" s="287"/>
      <c r="G202" s="287"/>
      <c r="H202" s="199">
        <f>SUM(H198:H201)</f>
        <v>195</v>
      </c>
      <c r="I202" s="199">
        <f>SUM(I198:I201)</f>
        <v>63</v>
      </c>
      <c r="J202" s="199">
        <f>SUM(J198:J201)</f>
        <v>1394</v>
      </c>
      <c r="K202" s="199">
        <f>SUBTOTAL(9,K198:K201)</f>
        <v>258</v>
      </c>
      <c r="L202" s="3">
        <f>K202/E202</f>
        <v>0.15617433414043583</v>
      </c>
    </row>
    <row r="204" spans="1:12" x14ac:dyDescent="0.2">
      <c r="A204" s="6" t="s">
        <v>243</v>
      </c>
      <c r="B204" s="6" t="s">
        <v>244</v>
      </c>
      <c r="C204" s="78">
        <v>26103</v>
      </c>
      <c r="D204" s="6" t="s">
        <v>245</v>
      </c>
      <c r="E204" s="277">
        <v>666</v>
      </c>
      <c r="F204" s="286">
        <v>6</v>
      </c>
      <c r="G204" s="286">
        <v>8</v>
      </c>
      <c r="H204" s="278">
        <v>483</v>
      </c>
      <c r="I204" s="278">
        <v>66</v>
      </c>
      <c r="J204" s="278">
        <v>117</v>
      </c>
      <c r="K204" s="243">
        <f>H204+I204</f>
        <v>549</v>
      </c>
      <c r="L204" s="1">
        <f t="shared" ref="L204:L220" si="32">K204/E204</f>
        <v>0.82432432432432434</v>
      </c>
    </row>
    <row r="205" spans="1:12" x14ac:dyDescent="0.2">
      <c r="A205" s="6" t="s">
        <v>243</v>
      </c>
      <c r="B205" s="6" t="s">
        <v>244</v>
      </c>
      <c r="C205" s="78">
        <v>26105</v>
      </c>
      <c r="D205" s="6" t="s">
        <v>246</v>
      </c>
      <c r="E205" s="277">
        <v>906</v>
      </c>
      <c r="F205" s="286">
        <v>9</v>
      </c>
      <c r="G205" s="286">
        <v>12</v>
      </c>
      <c r="H205" s="278">
        <v>581</v>
      </c>
      <c r="I205" s="278">
        <v>81</v>
      </c>
      <c r="J205" s="278">
        <v>244</v>
      </c>
      <c r="K205" s="243">
        <f>H205+I205</f>
        <v>662</v>
      </c>
      <c r="L205" s="1">
        <f t="shared" si="32"/>
        <v>0.73068432671081673</v>
      </c>
    </row>
    <row r="206" spans="1:12" x14ac:dyDescent="0.2">
      <c r="A206" s="6" t="s">
        <v>243</v>
      </c>
      <c r="B206" s="6" t="s">
        <v>244</v>
      </c>
      <c r="C206" s="78">
        <v>26106</v>
      </c>
      <c r="D206" s="6" t="s">
        <v>247</v>
      </c>
      <c r="E206" s="277">
        <v>806</v>
      </c>
      <c r="F206" s="286">
        <v>6</v>
      </c>
      <c r="G206" s="286">
        <v>8</v>
      </c>
      <c r="H206" s="278">
        <v>636</v>
      </c>
      <c r="I206" s="278">
        <v>57</v>
      </c>
      <c r="J206" s="278">
        <v>113</v>
      </c>
      <c r="K206" s="243">
        <f>H206+I206</f>
        <v>693</v>
      </c>
      <c r="L206" s="1">
        <f t="shared" si="32"/>
        <v>0.85980148883374685</v>
      </c>
    </row>
    <row r="207" spans="1:12" x14ac:dyDescent="0.2">
      <c r="A207" s="6" t="s">
        <v>243</v>
      </c>
      <c r="B207" s="6" t="s">
        <v>244</v>
      </c>
      <c r="C207" s="78">
        <v>26107</v>
      </c>
      <c r="D207" s="6" t="s">
        <v>248</v>
      </c>
      <c r="E207" s="277">
        <v>775</v>
      </c>
      <c r="F207" s="286">
        <v>6</v>
      </c>
      <c r="G207" s="286">
        <v>8</v>
      </c>
      <c r="H207" s="278">
        <v>432</v>
      </c>
      <c r="I207" s="278">
        <v>86</v>
      </c>
      <c r="J207" s="278">
        <v>257</v>
      </c>
      <c r="K207" s="243">
        <f t="shared" ref="K207:K220" si="33">H207+I207</f>
        <v>518</v>
      </c>
      <c r="L207" s="1">
        <f t="shared" si="32"/>
        <v>0.6683870967741935</v>
      </c>
    </row>
    <row r="208" spans="1:12" x14ac:dyDescent="0.2">
      <c r="A208" s="6" t="s">
        <v>243</v>
      </c>
      <c r="B208" s="6" t="s">
        <v>244</v>
      </c>
      <c r="C208" s="78">
        <v>26109</v>
      </c>
      <c r="D208" s="6" t="s">
        <v>249</v>
      </c>
      <c r="E208" s="277">
        <v>216</v>
      </c>
      <c r="F208" s="286">
        <v>9</v>
      </c>
      <c r="G208" s="286">
        <v>12</v>
      </c>
      <c r="H208" s="278">
        <v>75</v>
      </c>
      <c r="I208" s="278">
        <v>30</v>
      </c>
      <c r="J208" s="278">
        <v>111</v>
      </c>
      <c r="K208" s="243">
        <f t="shared" si="33"/>
        <v>105</v>
      </c>
      <c r="L208" s="1">
        <f t="shared" si="32"/>
        <v>0.4861111111111111</v>
      </c>
    </row>
    <row r="209" spans="1:12" x14ac:dyDescent="0.2">
      <c r="A209" s="6" t="s">
        <v>243</v>
      </c>
      <c r="B209" s="6" t="s">
        <v>244</v>
      </c>
      <c r="C209" s="78">
        <v>26110</v>
      </c>
      <c r="D209" s="6" t="s">
        <v>250</v>
      </c>
      <c r="E209" s="277">
        <v>466</v>
      </c>
      <c r="F209" s="286" t="s">
        <v>21</v>
      </c>
      <c r="G209" s="286">
        <v>5</v>
      </c>
      <c r="H209" s="278">
        <v>213</v>
      </c>
      <c r="I209" s="278">
        <v>45</v>
      </c>
      <c r="J209" s="278">
        <v>208</v>
      </c>
      <c r="K209" s="243">
        <f t="shared" si="33"/>
        <v>258</v>
      </c>
      <c r="L209" s="1">
        <f t="shared" si="32"/>
        <v>0.55364806866952787</v>
      </c>
    </row>
    <row r="210" spans="1:12" x14ac:dyDescent="0.2">
      <c r="A210" s="6" t="s">
        <v>243</v>
      </c>
      <c r="B210" s="6" t="s">
        <v>244</v>
      </c>
      <c r="C210" s="78">
        <v>26111</v>
      </c>
      <c r="D210" s="6" t="s">
        <v>251</v>
      </c>
      <c r="E210" s="277">
        <v>404</v>
      </c>
      <c r="F210" s="286" t="s">
        <v>66</v>
      </c>
      <c r="G210" s="286">
        <v>5</v>
      </c>
      <c r="H210" s="278">
        <v>271</v>
      </c>
      <c r="I210" s="278">
        <v>31</v>
      </c>
      <c r="J210" s="278">
        <v>102</v>
      </c>
      <c r="K210" s="243">
        <f t="shared" si="33"/>
        <v>302</v>
      </c>
      <c r="L210" s="1">
        <f t="shared" si="32"/>
        <v>0.74752475247524752</v>
      </c>
    </row>
    <row r="211" spans="1:12" x14ac:dyDescent="0.2">
      <c r="A211" s="6" t="s">
        <v>243</v>
      </c>
      <c r="B211" s="6" t="s">
        <v>244</v>
      </c>
      <c r="C211" s="78">
        <v>26113</v>
      </c>
      <c r="D211" s="6" t="s">
        <v>252</v>
      </c>
      <c r="E211" s="277">
        <v>558</v>
      </c>
      <c r="F211" s="286" t="s">
        <v>15</v>
      </c>
      <c r="G211" s="286">
        <v>5</v>
      </c>
      <c r="H211" s="278">
        <v>328</v>
      </c>
      <c r="I211" s="278">
        <v>53</v>
      </c>
      <c r="J211" s="278">
        <v>177</v>
      </c>
      <c r="K211" s="243">
        <f t="shared" si="33"/>
        <v>381</v>
      </c>
      <c r="L211" s="1">
        <f t="shared" si="32"/>
        <v>0.68279569892473113</v>
      </c>
    </row>
    <row r="212" spans="1:12" x14ac:dyDescent="0.2">
      <c r="A212" s="6" t="s">
        <v>243</v>
      </c>
      <c r="B212" s="6" t="s">
        <v>244</v>
      </c>
      <c r="C212" s="78">
        <v>26115</v>
      </c>
      <c r="D212" s="6" t="s">
        <v>253</v>
      </c>
      <c r="E212" s="277">
        <v>306</v>
      </c>
      <c r="F212" s="286" t="s">
        <v>15</v>
      </c>
      <c r="G212" s="286">
        <v>5</v>
      </c>
      <c r="H212" s="278">
        <v>123</v>
      </c>
      <c r="I212" s="278">
        <v>40</v>
      </c>
      <c r="J212" s="278">
        <v>143</v>
      </c>
      <c r="K212" s="243">
        <f t="shared" si="33"/>
        <v>163</v>
      </c>
      <c r="L212" s="1">
        <f t="shared" si="32"/>
        <v>0.5326797385620915</v>
      </c>
    </row>
    <row r="213" spans="1:12" x14ac:dyDescent="0.2">
      <c r="A213" s="6" t="s">
        <v>243</v>
      </c>
      <c r="B213" s="6" t="s">
        <v>244</v>
      </c>
      <c r="C213" s="78">
        <v>26116</v>
      </c>
      <c r="D213" s="6" t="s">
        <v>254</v>
      </c>
      <c r="E213" s="277">
        <v>441</v>
      </c>
      <c r="F213" s="286" t="s">
        <v>21</v>
      </c>
      <c r="G213" s="286">
        <v>5</v>
      </c>
      <c r="H213" s="278">
        <v>308</v>
      </c>
      <c r="I213" s="278">
        <v>43</v>
      </c>
      <c r="J213" s="278">
        <v>90</v>
      </c>
      <c r="K213" s="243">
        <f t="shared" si="33"/>
        <v>351</v>
      </c>
      <c r="L213" s="1">
        <f t="shared" si="32"/>
        <v>0.79591836734693877</v>
      </c>
    </row>
    <row r="214" spans="1:12" x14ac:dyDescent="0.2">
      <c r="A214" s="6" t="s">
        <v>243</v>
      </c>
      <c r="B214" s="6" t="s">
        <v>244</v>
      </c>
      <c r="C214" s="78">
        <v>26118</v>
      </c>
      <c r="D214" s="6" t="s">
        <v>255</v>
      </c>
      <c r="E214" s="277">
        <v>825</v>
      </c>
      <c r="F214" s="286">
        <v>9</v>
      </c>
      <c r="G214" s="286">
        <v>12</v>
      </c>
      <c r="H214" s="278">
        <v>626</v>
      </c>
      <c r="I214" s="278">
        <v>69</v>
      </c>
      <c r="J214" s="278">
        <v>130</v>
      </c>
      <c r="K214" s="243">
        <f t="shared" si="33"/>
        <v>695</v>
      </c>
      <c r="L214" s="1">
        <f t="shared" si="32"/>
        <v>0.84242424242424241</v>
      </c>
    </row>
    <row r="215" spans="1:12" x14ac:dyDescent="0.2">
      <c r="A215" s="6" t="s">
        <v>243</v>
      </c>
      <c r="B215" s="6" t="s">
        <v>244</v>
      </c>
      <c r="C215" s="78">
        <v>26119</v>
      </c>
      <c r="D215" s="6" t="s">
        <v>256</v>
      </c>
      <c r="E215" s="277">
        <v>402</v>
      </c>
      <c r="F215" s="286" t="s">
        <v>21</v>
      </c>
      <c r="G215" s="286">
        <v>5</v>
      </c>
      <c r="H215" s="278">
        <v>329</v>
      </c>
      <c r="I215" s="278">
        <v>35</v>
      </c>
      <c r="J215" s="278">
        <v>38</v>
      </c>
      <c r="K215" s="243">
        <f t="shared" si="33"/>
        <v>364</v>
      </c>
      <c r="L215" s="1">
        <f t="shared" si="32"/>
        <v>0.90547263681592038</v>
      </c>
    </row>
    <row r="216" spans="1:12" x14ac:dyDescent="0.2">
      <c r="A216" s="6" t="s">
        <v>243</v>
      </c>
      <c r="B216" s="6" t="s">
        <v>244</v>
      </c>
      <c r="C216" s="78">
        <v>26120</v>
      </c>
      <c r="D216" s="6" t="s">
        <v>257</v>
      </c>
      <c r="E216" s="277">
        <v>638</v>
      </c>
      <c r="F216" s="286" t="s">
        <v>21</v>
      </c>
      <c r="G216" s="286">
        <v>5</v>
      </c>
      <c r="H216" s="278">
        <v>520</v>
      </c>
      <c r="I216" s="278">
        <v>52</v>
      </c>
      <c r="J216" s="278">
        <v>66</v>
      </c>
      <c r="K216" s="243">
        <f t="shared" si="33"/>
        <v>572</v>
      </c>
      <c r="L216" s="1">
        <f t="shared" si="32"/>
        <v>0.89655172413793105</v>
      </c>
    </row>
    <row r="217" spans="1:12" x14ac:dyDescent="0.2">
      <c r="A217" s="6" t="s">
        <v>243</v>
      </c>
      <c r="B217" s="6" t="s">
        <v>244</v>
      </c>
      <c r="C217" s="78">
        <v>26121</v>
      </c>
      <c r="D217" s="6" t="s">
        <v>258</v>
      </c>
      <c r="E217" s="277">
        <v>468</v>
      </c>
      <c r="F217" s="286" t="s">
        <v>21</v>
      </c>
      <c r="G217" s="286">
        <v>5</v>
      </c>
      <c r="H217" s="278">
        <v>378</v>
      </c>
      <c r="I217" s="278">
        <v>27</v>
      </c>
      <c r="J217" s="278">
        <v>63</v>
      </c>
      <c r="K217" s="243">
        <f t="shared" si="33"/>
        <v>405</v>
      </c>
      <c r="L217" s="1">
        <f t="shared" si="32"/>
        <v>0.86538461538461542</v>
      </c>
    </row>
    <row r="218" spans="1:12" x14ac:dyDescent="0.2">
      <c r="A218" s="6" t="s">
        <v>243</v>
      </c>
      <c r="B218" s="6" t="s">
        <v>244</v>
      </c>
      <c r="C218" s="78">
        <v>26122</v>
      </c>
      <c r="D218" s="6" t="s">
        <v>259</v>
      </c>
      <c r="E218" s="277">
        <v>377</v>
      </c>
      <c r="F218" s="286" t="s">
        <v>21</v>
      </c>
      <c r="G218" s="286">
        <v>5</v>
      </c>
      <c r="H218" s="278">
        <v>273</v>
      </c>
      <c r="I218" s="278">
        <v>28</v>
      </c>
      <c r="J218" s="278">
        <v>76</v>
      </c>
      <c r="K218" s="243">
        <f t="shared" si="33"/>
        <v>301</v>
      </c>
      <c r="L218" s="1">
        <f t="shared" si="32"/>
        <v>0.79840848806366049</v>
      </c>
    </row>
    <row r="219" spans="1:12" x14ac:dyDescent="0.2">
      <c r="A219" s="6" t="s">
        <v>243</v>
      </c>
      <c r="B219" s="6" t="s">
        <v>244</v>
      </c>
      <c r="C219" s="78">
        <v>26125</v>
      </c>
      <c r="D219" s="6" t="s">
        <v>260</v>
      </c>
      <c r="E219" s="281">
        <v>372</v>
      </c>
      <c r="F219" s="291" t="s">
        <v>21</v>
      </c>
      <c r="G219" s="291">
        <v>6</v>
      </c>
      <c r="H219" s="282">
        <v>218</v>
      </c>
      <c r="I219" s="282">
        <v>43</v>
      </c>
      <c r="J219" s="282">
        <v>111</v>
      </c>
      <c r="K219" s="251">
        <f t="shared" si="33"/>
        <v>261</v>
      </c>
      <c r="L219" s="4">
        <f t="shared" si="32"/>
        <v>0.70161290322580649</v>
      </c>
    </row>
    <row r="220" spans="1:12" ht="22.5" x14ac:dyDescent="0.2">
      <c r="A220" s="65" t="s">
        <v>243</v>
      </c>
      <c r="B220" s="62" t="s">
        <v>261</v>
      </c>
      <c r="C220" s="63" t="s">
        <v>262</v>
      </c>
      <c r="D220" s="87" t="s">
        <v>263</v>
      </c>
      <c r="E220" s="260">
        <f t="shared" ref="E220" si="34">SUM(H220:J220)</f>
        <v>0</v>
      </c>
      <c r="F220" s="301"/>
      <c r="G220" s="301"/>
      <c r="H220" s="107"/>
      <c r="I220" s="107"/>
      <c r="J220" s="107"/>
      <c r="K220" s="249">
        <f t="shared" si="33"/>
        <v>0</v>
      </c>
      <c r="L220" s="98" t="e">
        <f t="shared" si="32"/>
        <v>#DIV/0!</v>
      </c>
    </row>
    <row r="221" spans="1:12" x14ac:dyDescent="0.2">
      <c r="A221" s="25"/>
      <c r="B221" s="64" t="s">
        <v>264</v>
      </c>
      <c r="C221" s="29">
        <f>COUNT(C204:C219)</f>
        <v>16</v>
      </c>
      <c r="D221" s="28" t="s">
        <v>23</v>
      </c>
      <c r="E221" s="256">
        <f>SUBTOTAL(9,E204:E219)</f>
        <v>8626</v>
      </c>
      <c r="F221" s="287"/>
      <c r="G221" s="287"/>
      <c r="H221" s="199">
        <f>SUM(H204:H220)</f>
        <v>5794</v>
      </c>
      <c r="I221" s="199">
        <f>SUM(I204:I220)</f>
        <v>786</v>
      </c>
      <c r="J221" s="199">
        <f>SUM(J204:J220)</f>
        <v>2046</v>
      </c>
      <c r="K221" s="199">
        <f>SUBTOTAL(9,K204:K219)</f>
        <v>6580</v>
      </c>
      <c r="L221" s="3">
        <f>K221/E221</f>
        <v>0.76281010897287271</v>
      </c>
    </row>
    <row r="223" spans="1:12" x14ac:dyDescent="0.2">
      <c r="A223" s="6" t="s">
        <v>265</v>
      </c>
      <c r="B223" s="6" t="s">
        <v>266</v>
      </c>
      <c r="C223" s="78">
        <v>26601</v>
      </c>
      <c r="D223" s="6" t="s">
        <v>267</v>
      </c>
      <c r="E223" s="277">
        <v>370</v>
      </c>
      <c r="F223" s="286" t="s">
        <v>21</v>
      </c>
      <c r="G223" s="286">
        <v>5</v>
      </c>
      <c r="H223" s="278">
        <v>138</v>
      </c>
      <c r="I223" s="278">
        <v>30</v>
      </c>
      <c r="J223" s="278">
        <v>202</v>
      </c>
      <c r="K223" s="243">
        <f>H223+I223</f>
        <v>168</v>
      </c>
      <c r="L223" s="1">
        <f>K223/E223</f>
        <v>0.45405405405405408</v>
      </c>
    </row>
    <row r="224" spans="1:12" x14ac:dyDescent="0.2">
      <c r="A224" s="6" t="s">
        <v>268</v>
      </c>
      <c r="B224" s="6" t="s">
        <v>269</v>
      </c>
      <c r="C224" s="78">
        <v>26602</v>
      </c>
      <c r="D224" s="6" t="s">
        <v>270</v>
      </c>
      <c r="E224" s="339">
        <v>356</v>
      </c>
      <c r="F224" s="286">
        <v>9</v>
      </c>
      <c r="G224" s="286">
        <v>12</v>
      </c>
      <c r="H224" s="342">
        <v>229</v>
      </c>
      <c r="I224" s="342">
        <v>29</v>
      </c>
      <c r="J224" s="342">
        <v>98</v>
      </c>
      <c r="K224" s="343">
        <f>H224+I224</f>
        <v>258</v>
      </c>
      <c r="L224" s="344">
        <f>K224/E224</f>
        <v>0.7247191011235955</v>
      </c>
    </row>
    <row r="225" spans="1:12" x14ac:dyDescent="0.2">
      <c r="A225" s="15"/>
      <c r="B225" s="16"/>
      <c r="C225" s="66">
        <f>COUNT(C223:C224)</f>
        <v>2</v>
      </c>
      <c r="D225" s="67" t="s">
        <v>49</v>
      </c>
      <c r="E225" s="72">
        <f>SUBTOTAL(9,E223:E224)</f>
        <v>726</v>
      </c>
      <c r="F225" s="302"/>
      <c r="G225" s="302"/>
      <c r="H225" s="108">
        <f>SUM(H223:H224)</f>
        <v>367</v>
      </c>
      <c r="I225" s="108">
        <f>SUM(I223:I224)</f>
        <v>59</v>
      </c>
      <c r="J225" s="108">
        <f>SUM(J223:J224)</f>
        <v>300</v>
      </c>
      <c r="K225" s="108">
        <f>SUBTOTAL(9,K223:K224)</f>
        <v>426</v>
      </c>
      <c r="L225" s="5">
        <f>K225/E225</f>
        <v>0.58677685950413228</v>
      </c>
    </row>
    <row r="227" spans="1:12" s="54" customFormat="1" x14ac:dyDescent="0.2">
      <c r="A227" s="20"/>
      <c r="B227" s="21" t="s">
        <v>271</v>
      </c>
      <c r="C227" s="55">
        <f>+C221+C225</f>
        <v>18</v>
      </c>
      <c r="D227" s="23" t="s">
        <v>51</v>
      </c>
      <c r="E227" s="217">
        <f>E221+E225</f>
        <v>9352</v>
      </c>
      <c r="F227" s="290"/>
      <c r="G227" s="290"/>
      <c r="H227" s="105">
        <f>H221+H225</f>
        <v>6161</v>
      </c>
      <c r="I227" s="105">
        <f t="shared" ref="I227:J227" si="35">I221+I225</f>
        <v>845</v>
      </c>
      <c r="J227" s="105">
        <f t="shared" si="35"/>
        <v>2346</v>
      </c>
      <c r="K227" s="105">
        <f>K221+K225</f>
        <v>7006</v>
      </c>
      <c r="L227" s="24">
        <f>K227/E227</f>
        <v>0.74914456800684348</v>
      </c>
    </row>
    <row r="229" spans="1:12" x14ac:dyDescent="0.2">
      <c r="A229" s="6" t="s">
        <v>272</v>
      </c>
      <c r="B229" s="6" t="s">
        <v>273</v>
      </c>
      <c r="C229" s="78">
        <v>27104</v>
      </c>
      <c r="D229" s="6" t="s">
        <v>274</v>
      </c>
      <c r="E229" s="277">
        <v>443</v>
      </c>
      <c r="F229" s="286" t="s">
        <v>21</v>
      </c>
      <c r="G229" s="286">
        <v>4</v>
      </c>
      <c r="H229" s="278">
        <v>54</v>
      </c>
      <c r="I229" s="278">
        <v>19</v>
      </c>
      <c r="J229" s="278">
        <v>370</v>
      </c>
      <c r="K229" s="243">
        <f>H229+I229</f>
        <v>73</v>
      </c>
      <c r="L229" s="1">
        <f>K229/E229</f>
        <v>0.16478555304740405</v>
      </c>
    </row>
    <row r="230" spans="1:12" x14ac:dyDescent="0.2">
      <c r="A230" s="6" t="s">
        <v>272</v>
      </c>
      <c r="B230" s="6" t="s">
        <v>273</v>
      </c>
      <c r="C230" s="78">
        <v>27106</v>
      </c>
      <c r="D230" s="6" t="s">
        <v>275</v>
      </c>
      <c r="E230" s="277">
        <v>919</v>
      </c>
      <c r="F230" s="286">
        <v>9</v>
      </c>
      <c r="G230" s="286">
        <v>12</v>
      </c>
      <c r="H230" s="278">
        <v>77</v>
      </c>
      <c r="I230" s="278">
        <v>12</v>
      </c>
      <c r="J230" s="278">
        <v>830</v>
      </c>
      <c r="K230" s="243">
        <f>H230+I230</f>
        <v>89</v>
      </c>
      <c r="L230" s="1">
        <f>K230/E230</f>
        <v>9.6844396082698583E-2</v>
      </c>
    </row>
    <row r="231" spans="1:12" x14ac:dyDescent="0.2">
      <c r="A231" s="6" t="s">
        <v>272</v>
      </c>
      <c r="B231" s="6" t="s">
        <v>273</v>
      </c>
      <c r="C231" s="78">
        <v>27111</v>
      </c>
      <c r="D231" s="6" t="s">
        <v>276</v>
      </c>
      <c r="E231" s="277">
        <v>333</v>
      </c>
      <c r="F231" s="286" t="s">
        <v>15</v>
      </c>
      <c r="G231" s="286">
        <v>4</v>
      </c>
      <c r="H231" s="278">
        <v>38</v>
      </c>
      <c r="I231" s="278">
        <v>16</v>
      </c>
      <c r="J231" s="278">
        <v>279</v>
      </c>
      <c r="K231" s="243">
        <f>H231+I231</f>
        <v>54</v>
      </c>
      <c r="L231" s="1">
        <f>K231/E231</f>
        <v>0.16216216216216217</v>
      </c>
    </row>
    <row r="232" spans="1:12" x14ac:dyDescent="0.2">
      <c r="A232" s="6" t="s">
        <v>272</v>
      </c>
      <c r="B232" s="6" t="s">
        <v>273</v>
      </c>
      <c r="C232" s="78">
        <v>27112</v>
      </c>
      <c r="D232" s="6" t="s">
        <v>277</v>
      </c>
      <c r="E232" s="339">
        <v>718</v>
      </c>
      <c r="F232" s="286">
        <v>5</v>
      </c>
      <c r="G232" s="286">
        <v>8</v>
      </c>
      <c r="H232" s="342">
        <v>90</v>
      </c>
      <c r="I232" s="342">
        <v>21</v>
      </c>
      <c r="J232" s="342">
        <v>607</v>
      </c>
      <c r="K232" s="343">
        <f>H232+I232</f>
        <v>111</v>
      </c>
      <c r="L232" s="344">
        <f>K232/E232</f>
        <v>0.15459610027855153</v>
      </c>
    </row>
    <row r="233" spans="1:12" x14ac:dyDescent="0.2">
      <c r="A233" s="25"/>
      <c r="B233" s="26" t="s">
        <v>278</v>
      </c>
      <c r="C233" s="29">
        <f>COUNT(C229:C232)</f>
        <v>4</v>
      </c>
      <c r="D233" s="28" t="s">
        <v>23</v>
      </c>
      <c r="E233" s="256">
        <f>SUBTOTAL(9,E229:E232)</f>
        <v>2413</v>
      </c>
      <c r="F233" s="287"/>
      <c r="G233" s="287"/>
      <c r="H233" s="199">
        <f>SUM(H229:H232)</f>
        <v>259</v>
      </c>
      <c r="I233" s="199">
        <f>SUM(I229:I232)</f>
        <v>68</v>
      </c>
      <c r="J233" s="199">
        <f>SUM(J229:J232)</f>
        <v>2086</v>
      </c>
      <c r="K233" s="199">
        <f>SUBTOTAL(9,K229:K232)</f>
        <v>327</v>
      </c>
      <c r="L233" s="3">
        <f>K233/E233</f>
        <v>0.13551595524243681</v>
      </c>
    </row>
    <row r="235" spans="1:12" x14ac:dyDescent="0.2">
      <c r="A235" s="6" t="s">
        <v>279</v>
      </c>
      <c r="B235" s="6" t="s">
        <v>280</v>
      </c>
      <c r="C235" s="78">
        <v>28103</v>
      </c>
      <c r="D235" s="6" t="s">
        <v>281</v>
      </c>
      <c r="E235" s="277">
        <v>271</v>
      </c>
      <c r="F235" s="286" t="s">
        <v>21</v>
      </c>
      <c r="G235" s="286">
        <v>5</v>
      </c>
      <c r="H235" s="278">
        <v>220</v>
      </c>
      <c r="I235" s="278">
        <v>22</v>
      </c>
      <c r="J235" s="278">
        <v>29</v>
      </c>
      <c r="K235" s="243">
        <f>H235+I235</f>
        <v>242</v>
      </c>
      <c r="L235" s="1">
        <f t="shared" ref="L235:L277" si="36">K235/E235</f>
        <v>0.8929889298892989</v>
      </c>
    </row>
    <row r="236" spans="1:12" x14ac:dyDescent="0.2">
      <c r="A236" s="6" t="s">
        <v>279</v>
      </c>
      <c r="B236" s="6" t="s">
        <v>280</v>
      </c>
      <c r="C236" s="78">
        <v>28106</v>
      </c>
      <c r="D236" s="6" t="s">
        <v>282</v>
      </c>
      <c r="E236" s="277">
        <v>173</v>
      </c>
      <c r="F236" s="286" t="s">
        <v>21</v>
      </c>
      <c r="G236" s="286">
        <v>1</v>
      </c>
      <c r="H236" s="278">
        <v>146</v>
      </c>
      <c r="I236" s="278">
        <v>7</v>
      </c>
      <c r="J236" s="278">
        <v>20</v>
      </c>
      <c r="K236" s="243">
        <f t="shared" ref="K236:K276" si="37">H236+I236</f>
        <v>153</v>
      </c>
      <c r="L236" s="1">
        <f t="shared" si="36"/>
        <v>0.88439306358381498</v>
      </c>
    </row>
    <row r="237" spans="1:12" x14ac:dyDescent="0.2">
      <c r="A237" s="6" t="s">
        <v>279</v>
      </c>
      <c r="B237" s="6" t="s">
        <v>280</v>
      </c>
      <c r="C237" s="78">
        <v>28113</v>
      </c>
      <c r="D237" s="6" t="s">
        <v>283</v>
      </c>
      <c r="E237" s="277">
        <v>755</v>
      </c>
      <c r="F237" s="286">
        <v>9</v>
      </c>
      <c r="G237" s="286">
        <v>12</v>
      </c>
      <c r="H237" s="278">
        <v>591</v>
      </c>
      <c r="I237" s="278">
        <v>42</v>
      </c>
      <c r="J237" s="278">
        <v>122</v>
      </c>
      <c r="K237" s="243">
        <f t="shared" si="37"/>
        <v>633</v>
      </c>
      <c r="L237" s="1">
        <f t="shared" si="36"/>
        <v>0.83841059602649004</v>
      </c>
    </row>
    <row r="238" spans="1:12" x14ac:dyDescent="0.2">
      <c r="A238" s="6" t="s">
        <v>279</v>
      </c>
      <c r="B238" s="6" t="s">
        <v>280</v>
      </c>
      <c r="C238" s="78">
        <v>28115</v>
      </c>
      <c r="D238" s="6" t="s">
        <v>284</v>
      </c>
      <c r="E238" s="277">
        <v>545</v>
      </c>
      <c r="F238" s="286" t="s">
        <v>15</v>
      </c>
      <c r="G238" s="286">
        <v>4</v>
      </c>
      <c r="H238" s="278">
        <v>453</v>
      </c>
      <c r="I238" s="278">
        <v>30</v>
      </c>
      <c r="J238" s="278">
        <v>62</v>
      </c>
      <c r="K238" s="243">
        <f t="shared" si="37"/>
        <v>483</v>
      </c>
      <c r="L238" s="1">
        <f t="shared" si="36"/>
        <v>0.88623853211009174</v>
      </c>
    </row>
    <row r="239" spans="1:12" x14ac:dyDescent="0.2">
      <c r="A239" s="6" t="s">
        <v>279</v>
      </c>
      <c r="B239" s="6" t="s">
        <v>280</v>
      </c>
      <c r="C239" s="78">
        <v>28116</v>
      </c>
      <c r="D239" s="6" t="s">
        <v>285</v>
      </c>
      <c r="E239" s="277">
        <v>469</v>
      </c>
      <c r="F239" s="286" t="s">
        <v>21</v>
      </c>
      <c r="G239" s="286">
        <v>5</v>
      </c>
      <c r="H239" s="278">
        <v>386</v>
      </c>
      <c r="I239" s="278">
        <v>22</v>
      </c>
      <c r="J239" s="278">
        <v>61</v>
      </c>
      <c r="K239" s="243">
        <f t="shared" si="37"/>
        <v>408</v>
      </c>
      <c r="L239" s="1">
        <f t="shared" si="36"/>
        <v>0.86993603411513865</v>
      </c>
    </row>
    <row r="240" spans="1:12" x14ac:dyDescent="0.2">
      <c r="A240" s="6" t="s">
        <v>279</v>
      </c>
      <c r="B240" s="6" t="s">
        <v>280</v>
      </c>
      <c r="C240" s="78">
        <v>28121</v>
      </c>
      <c r="D240" s="6" t="s">
        <v>286</v>
      </c>
      <c r="E240" s="277">
        <v>499</v>
      </c>
      <c r="F240" s="286">
        <v>2</v>
      </c>
      <c r="G240" s="286">
        <v>5</v>
      </c>
      <c r="H240" s="278">
        <v>422</v>
      </c>
      <c r="I240" s="278">
        <v>32</v>
      </c>
      <c r="J240" s="278">
        <v>45</v>
      </c>
      <c r="K240" s="243">
        <f t="shared" si="37"/>
        <v>454</v>
      </c>
      <c r="L240" s="1">
        <f t="shared" si="36"/>
        <v>0.90981963927855714</v>
      </c>
    </row>
    <row r="241" spans="1:12" x14ac:dyDescent="0.2">
      <c r="A241" s="6" t="s">
        <v>279</v>
      </c>
      <c r="B241" s="6" t="s">
        <v>280</v>
      </c>
      <c r="C241" s="78">
        <v>28122</v>
      </c>
      <c r="D241" s="6" t="s">
        <v>287</v>
      </c>
      <c r="E241" s="277">
        <v>370</v>
      </c>
      <c r="F241" s="286" t="s">
        <v>15</v>
      </c>
      <c r="G241" s="286">
        <v>1</v>
      </c>
      <c r="H241" s="278">
        <v>293</v>
      </c>
      <c r="I241" s="278">
        <v>21</v>
      </c>
      <c r="J241" s="278">
        <v>56</v>
      </c>
      <c r="K241" s="243">
        <f t="shared" si="37"/>
        <v>314</v>
      </c>
      <c r="L241" s="1">
        <f t="shared" si="36"/>
        <v>0.84864864864864864</v>
      </c>
    </row>
    <row r="242" spans="1:12" x14ac:dyDescent="0.2">
      <c r="A242" s="6" t="s">
        <v>279</v>
      </c>
      <c r="B242" s="6" t="s">
        <v>280</v>
      </c>
      <c r="C242" s="78">
        <v>28127</v>
      </c>
      <c r="D242" s="6" t="s">
        <v>288</v>
      </c>
      <c r="E242" s="277">
        <v>307</v>
      </c>
      <c r="F242" s="286" t="s">
        <v>21</v>
      </c>
      <c r="G242" s="286">
        <v>5</v>
      </c>
      <c r="H242" s="278">
        <v>246</v>
      </c>
      <c r="I242" s="278">
        <v>22</v>
      </c>
      <c r="J242" s="278">
        <v>39</v>
      </c>
      <c r="K242" s="243">
        <f t="shared" si="37"/>
        <v>268</v>
      </c>
      <c r="L242" s="1">
        <f t="shared" si="36"/>
        <v>0.87296416938110755</v>
      </c>
    </row>
    <row r="243" spans="1:12" x14ac:dyDescent="0.2">
      <c r="A243" s="6" t="s">
        <v>279</v>
      </c>
      <c r="B243" s="6" t="s">
        <v>280</v>
      </c>
      <c r="C243" s="78">
        <v>28130</v>
      </c>
      <c r="D243" s="6" t="s">
        <v>289</v>
      </c>
      <c r="E243" s="277">
        <v>529</v>
      </c>
      <c r="F243" s="286" t="s">
        <v>21</v>
      </c>
      <c r="G243" s="286">
        <v>5</v>
      </c>
      <c r="H243" s="278">
        <v>443</v>
      </c>
      <c r="I243" s="278">
        <v>22</v>
      </c>
      <c r="J243" s="278">
        <v>64</v>
      </c>
      <c r="K243" s="243">
        <f t="shared" si="37"/>
        <v>465</v>
      </c>
      <c r="L243" s="1">
        <f t="shared" si="36"/>
        <v>0.87901701323251413</v>
      </c>
    </row>
    <row r="244" spans="1:12" x14ac:dyDescent="0.2">
      <c r="A244" s="6" t="s">
        <v>279</v>
      </c>
      <c r="B244" s="6" t="s">
        <v>280</v>
      </c>
      <c r="C244" s="78">
        <v>28134</v>
      </c>
      <c r="D244" s="6" t="s">
        <v>290</v>
      </c>
      <c r="E244" s="277">
        <v>398</v>
      </c>
      <c r="F244" s="286">
        <v>2</v>
      </c>
      <c r="G244" s="286">
        <v>5</v>
      </c>
      <c r="H244" s="278">
        <v>340</v>
      </c>
      <c r="I244" s="278">
        <v>25</v>
      </c>
      <c r="J244" s="278">
        <v>33</v>
      </c>
      <c r="K244" s="243">
        <f t="shared" si="37"/>
        <v>365</v>
      </c>
      <c r="L244" s="1">
        <f t="shared" si="36"/>
        <v>0.91708542713567842</v>
      </c>
    </row>
    <row r="245" spans="1:12" x14ac:dyDescent="0.2">
      <c r="A245" s="6" t="s">
        <v>279</v>
      </c>
      <c r="B245" s="6" t="s">
        <v>280</v>
      </c>
      <c r="C245" s="78">
        <v>28135</v>
      </c>
      <c r="D245" s="6" t="s">
        <v>291</v>
      </c>
      <c r="E245" s="277">
        <v>730</v>
      </c>
      <c r="F245" s="286" t="s">
        <v>21</v>
      </c>
      <c r="G245" s="286">
        <v>5</v>
      </c>
      <c r="H245" s="278">
        <v>573</v>
      </c>
      <c r="I245" s="278">
        <v>40</v>
      </c>
      <c r="J245" s="278">
        <v>117</v>
      </c>
      <c r="K245" s="243">
        <f t="shared" si="37"/>
        <v>613</v>
      </c>
      <c r="L245" s="1">
        <f t="shared" si="36"/>
        <v>0.83972602739726032</v>
      </c>
    </row>
    <row r="246" spans="1:12" x14ac:dyDescent="0.2">
      <c r="A246" s="6" t="s">
        <v>279</v>
      </c>
      <c r="B246" s="6" t="s">
        <v>280</v>
      </c>
      <c r="C246" s="78">
        <v>28137</v>
      </c>
      <c r="D246" s="6" t="s">
        <v>292</v>
      </c>
      <c r="E246" s="277">
        <v>552</v>
      </c>
      <c r="F246" s="286">
        <v>6</v>
      </c>
      <c r="G246" s="286">
        <v>8</v>
      </c>
      <c r="H246" s="278">
        <v>467</v>
      </c>
      <c r="I246" s="278">
        <v>39</v>
      </c>
      <c r="J246" s="278">
        <v>46</v>
      </c>
      <c r="K246" s="243">
        <f t="shared" si="37"/>
        <v>506</v>
      </c>
      <c r="L246" s="1">
        <f t="shared" si="36"/>
        <v>0.91666666666666663</v>
      </c>
    </row>
    <row r="247" spans="1:12" x14ac:dyDescent="0.2">
      <c r="A247" s="6" t="s">
        <v>279</v>
      </c>
      <c r="B247" s="6" t="s">
        <v>280</v>
      </c>
      <c r="C247" s="78">
        <v>28138</v>
      </c>
      <c r="D247" s="6" t="s">
        <v>293</v>
      </c>
      <c r="E247" s="277">
        <v>475</v>
      </c>
      <c r="F247" s="286" t="s">
        <v>15</v>
      </c>
      <c r="G247" s="286">
        <v>5</v>
      </c>
      <c r="H247" s="278">
        <v>313</v>
      </c>
      <c r="I247" s="278">
        <v>47</v>
      </c>
      <c r="J247" s="278">
        <v>115</v>
      </c>
      <c r="K247" s="243">
        <f t="shared" si="37"/>
        <v>360</v>
      </c>
      <c r="L247" s="1">
        <f t="shared" si="36"/>
        <v>0.75789473684210529</v>
      </c>
    </row>
    <row r="248" spans="1:12" x14ac:dyDescent="0.2">
      <c r="A248" s="6" t="s">
        <v>279</v>
      </c>
      <c r="B248" s="6" t="s">
        <v>280</v>
      </c>
      <c r="C248" s="78">
        <v>28139</v>
      </c>
      <c r="D248" s="6" t="s">
        <v>294</v>
      </c>
      <c r="E248" s="277">
        <v>1203</v>
      </c>
      <c r="F248" s="286">
        <v>9</v>
      </c>
      <c r="G248" s="286">
        <v>12</v>
      </c>
      <c r="H248" s="278">
        <v>974</v>
      </c>
      <c r="I248" s="278">
        <v>87</v>
      </c>
      <c r="J248" s="278">
        <v>142</v>
      </c>
      <c r="K248" s="243">
        <f t="shared" si="37"/>
        <v>1061</v>
      </c>
      <c r="L248" s="1">
        <f t="shared" si="36"/>
        <v>0.88196176226101408</v>
      </c>
    </row>
    <row r="249" spans="1:12" x14ac:dyDescent="0.2">
      <c r="A249" s="6" t="s">
        <v>279</v>
      </c>
      <c r="B249" s="6" t="s">
        <v>280</v>
      </c>
      <c r="C249" s="78">
        <v>28140</v>
      </c>
      <c r="D249" s="6" t="s">
        <v>295</v>
      </c>
      <c r="E249" s="277">
        <v>822</v>
      </c>
      <c r="F249" s="286" t="s">
        <v>21</v>
      </c>
      <c r="G249" s="286">
        <v>5</v>
      </c>
      <c r="H249" s="278">
        <v>688</v>
      </c>
      <c r="I249" s="278">
        <v>29</v>
      </c>
      <c r="J249" s="278">
        <v>105</v>
      </c>
      <c r="K249" s="243">
        <f t="shared" si="37"/>
        <v>717</v>
      </c>
      <c r="L249" s="1">
        <f t="shared" si="36"/>
        <v>0.87226277372262773</v>
      </c>
    </row>
    <row r="250" spans="1:12" x14ac:dyDescent="0.2">
      <c r="A250" s="6" t="s">
        <v>279</v>
      </c>
      <c r="B250" s="6" t="s">
        <v>280</v>
      </c>
      <c r="C250" s="78">
        <v>28142</v>
      </c>
      <c r="D250" s="6" t="s">
        <v>296</v>
      </c>
      <c r="E250" s="277">
        <v>285</v>
      </c>
      <c r="F250" s="286" t="s">
        <v>21</v>
      </c>
      <c r="G250" s="286">
        <v>5</v>
      </c>
      <c r="H250" s="278">
        <v>217</v>
      </c>
      <c r="I250" s="278">
        <v>24</v>
      </c>
      <c r="J250" s="278">
        <v>44</v>
      </c>
      <c r="K250" s="243">
        <f t="shared" si="37"/>
        <v>241</v>
      </c>
      <c r="L250" s="1">
        <f t="shared" si="36"/>
        <v>0.84561403508771926</v>
      </c>
    </row>
    <row r="251" spans="1:12" x14ac:dyDescent="0.2">
      <c r="A251" s="6" t="s">
        <v>279</v>
      </c>
      <c r="B251" s="6" t="s">
        <v>280</v>
      </c>
      <c r="C251" s="78">
        <v>28143</v>
      </c>
      <c r="D251" s="6" t="s">
        <v>297</v>
      </c>
      <c r="E251" s="277">
        <v>689</v>
      </c>
      <c r="F251" s="286">
        <v>6</v>
      </c>
      <c r="G251" s="286">
        <v>8</v>
      </c>
      <c r="H251" s="278">
        <v>472</v>
      </c>
      <c r="I251" s="278">
        <v>37</v>
      </c>
      <c r="J251" s="278">
        <v>180</v>
      </c>
      <c r="K251" s="243">
        <f t="shared" si="37"/>
        <v>509</v>
      </c>
      <c r="L251" s="1">
        <f t="shared" si="36"/>
        <v>0.73875181422351233</v>
      </c>
    </row>
    <row r="252" spans="1:12" x14ac:dyDescent="0.2">
      <c r="A252" s="6" t="s">
        <v>279</v>
      </c>
      <c r="B252" s="6" t="s">
        <v>280</v>
      </c>
      <c r="C252" s="78">
        <v>28144</v>
      </c>
      <c r="D252" s="6" t="s">
        <v>298</v>
      </c>
      <c r="E252" s="277">
        <v>907</v>
      </c>
      <c r="F252" s="286">
        <v>6</v>
      </c>
      <c r="G252" s="286">
        <v>8</v>
      </c>
      <c r="H252" s="278">
        <v>751</v>
      </c>
      <c r="I252" s="278">
        <v>43</v>
      </c>
      <c r="J252" s="278">
        <v>113</v>
      </c>
      <c r="K252" s="243">
        <f t="shared" si="37"/>
        <v>794</v>
      </c>
      <c r="L252" s="1">
        <f t="shared" si="36"/>
        <v>0.8754134509371555</v>
      </c>
    </row>
    <row r="253" spans="1:12" x14ac:dyDescent="0.2">
      <c r="A253" s="6" t="s">
        <v>279</v>
      </c>
      <c r="B253" s="6" t="s">
        <v>280</v>
      </c>
      <c r="C253" s="78">
        <v>28145</v>
      </c>
      <c r="D253" s="6" t="s">
        <v>299</v>
      </c>
      <c r="E253" s="277">
        <v>976</v>
      </c>
      <c r="F253" s="286">
        <v>6</v>
      </c>
      <c r="G253" s="286">
        <v>8</v>
      </c>
      <c r="H253" s="278">
        <v>740</v>
      </c>
      <c r="I253" s="278">
        <v>105</v>
      </c>
      <c r="J253" s="278">
        <v>131</v>
      </c>
      <c r="K253" s="243">
        <f t="shared" si="37"/>
        <v>845</v>
      </c>
      <c r="L253" s="1">
        <f t="shared" si="36"/>
        <v>0.86577868852459017</v>
      </c>
    </row>
    <row r="254" spans="1:12" x14ac:dyDescent="0.2">
      <c r="A254" s="6" t="s">
        <v>279</v>
      </c>
      <c r="B254" s="6" t="s">
        <v>280</v>
      </c>
      <c r="C254" s="78">
        <v>28147</v>
      </c>
      <c r="D254" s="6" t="s">
        <v>300</v>
      </c>
      <c r="E254" s="277">
        <v>789</v>
      </c>
      <c r="F254" s="286">
        <v>6</v>
      </c>
      <c r="G254" s="286">
        <v>8</v>
      </c>
      <c r="H254" s="278">
        <v>671</v>
      </c>
      <c r="I254" s="278">
        <v>44</v>
      </c>
      <c r="J254" s="278">
        <v>74</v>
      </c>
      <c r="K254" s="243">
        <f t="shared" si="37"/>
        <v>715</v>
      </c>
      <c r="L254" s="1">
        <f t="shared" si="36"/>
        <v>0.90621039290240812</v>
      </c>
    </row>
    <row r="255" spans="1:12" x14ac:dyDescent="0.2">
      <c r="A255" s="6" t="s">
        <v>279</v>
      </c>
      <c r="B255" s="6" t="s">
        <v>280</v>
      </c>
      <c r="C255" s="78">
        <v>28149</v>
      </c>
      <c r="D255" s="6" t="s">
        <v>301</v>
      </c>
      <c r="E255" s="277">
        <v>999</v>
      </c>
      <c r="F255" s="286">
        <v>9</v>
      </c>
      <c r="G255" s="286">
        <v>12</v>
      </c>
      <c r="H255" s="278">
        <v>785</v>
      </c>
      <c r="I255" s="278">
        <v>76</v>
      </c>
      <c r="J255" s="278">
        <v>138</v>
      </c>
      <c r="K255" s="243">
        <f t="shared" si="37"/>
        <v>861</v>
      </c>
      <c r="L255" s="1">
        <f t="shared" si="36"/>
        <v>0.86186186186186187</v>
      </c>
    </row>
    <row r="256" spans="1:12" x14ac:dyDescent="0.2">
      <c r="A256" s="6" t="s">
        <v>279</v>
      </c>
      <c r="B256" s="6" t="s">
        <v>280</v>
      </c>
      <c r="C256" s="78">
        <v>28150</v>
      </c>
      <c r="D256" s="6" t="s">
        <v>302</v>
      </c>
      <c r="E256" s="277">
        <v>921</v>
      </c>
      <c r="F256" s="286">
        <v>9</v>
      </c>
      <c r="G256" s="286">
        <v>12</v>
      </c>
      <c r="H256" s="278">
        <v>736</v>
      </c>
      <c r="I256" s="278">
        <v>69</v>
      </c>
      <c r="J256" s="278">
        <v>116</v>
      </c>
      <c r="K256" s="243">
        <f t="shared" si="37"/>
        <v>805</v>
      </c>
      <c r="L256" s="1">
        <f t="shared" si="36"/>
        <v>0.87404994571118355</v>
      </c>
    </row>
    <row r="257" spans="1:12" x14ac:dyDescent="0.2">
      <c r="A257" s="6" t="s">
        <v>279</v>
      </c>
      <c r="B257" s="6" t="s">
        <v>280</v>
      </c>
      <c r="C257" s="78">
        <v>28151</v>
      </c>
      <c r="D257" s="6" t="s">
        <v>303</v>
      </c>
      <c r="E257" s="277">
        <v>351</v>
      </c>
      <c r="F257" s="286" t="s">
        <v>21</v>
      </c>
      <c r="G257" s="286">
        <v>5</v>
      </c>
      <c r="H257" s="278">
        <v>177</v>
      </c>
      <c r="I257" s="278">
        <v>17</v>
      </c>
      <c r="J257" s="278">
        <v>157</v>
      </c>
      <c r="K257" s="243">
        <f t="shared" si="37"/>
        <v>194</v>
      </c>
      <c r="L257" s="1">
        <f t="shared" si="36"/>
        <v>0.55270655270655267</v>
      </c>
    </row>
    <row r="258" spans="1:12" x14ac:dyDescent="0.2">
      <c r="A258" s="6" t="s">
        <v>279</v>
      </c>
      <c r="B258" s="6" t="s">
        <v>280</v>
      </c>
      <c r="C258" s="78">
        <v>28153</v>
      </c>
      <c r="D258" s="6" t="s">
        <v>304</v>
      </c>
      <c r="E258" s="277">
        <v>400</v>
      </c>
      <c r="F258" s="286" t="s">
        <v>21</v>
      </c>
      <c r="G258" s="286">
        <v>5</v>
      </c>
      <c r="H258" s="278">
        <v>325</v>
      </c>
      <c r="I258" s="278">
        <v>30</v>
      </c>
      <c r="J258" s="278">
        <v>45</v>
      </c>
      <c r="K258" s="243">
        <f t="shared" si="37"/>
        <v>355</v>
      </c>
      <c r="L258" s="1">
        <f t="shared" si="36"/>
        <v>0.88749999999999996</v>
      </c>
    </row>
    <row r="259" spans="1:12" x14ac:dyDescent="0.2">
      <c r="A259" s="6" t="s">
        <v>279</v>
      </c>
      <c r="B259" s="6" t="s">
        <v>280</v>
      </c>
      <c r="C259" s="78">
        <v>28156</v>
      </c>
      <c r="D259" s="6" t="s">
        <v>305</v>
      </c>
      <c r="E259" s="277">
        <v>386</v>
      </c>
      <c r="F259" s="286" t="s">
        <v>21</v>
      </c>
      <c r="G259" s="286">
        <v>5</v>
      </c>
      <c r="H259" s="278">
        <v>320</v>
      </c>
      <c r="I259" s="278">
        <v>32</v>
      </c>
      <c r="J259" s="278">
        <v>34</v>
      </c>
      <c r="K259" s="243">
        <f t="shared" si="37"/>
        <v>352</v>
      </c>
      <c r="L259" s="1">
        <f t="shared" si="36"/>
        <v>0.91191709844559588</v>
      </c>
    </row>
    <row r="260" spans="1:12" x14ac:dyDescent="0.2">
      <c r="A260" s="6" t="s">
        <v>279</v>
      </c>
      <c r="B260" s="6" t="s">
        <v>280</v>
      </c>
      <c r="C260" s="78">
        <v>28157</v>
      </c>
      <c r="D260" s="6" t="s">
        <v>306</v>
      </c>
      <c r="E260" s="277">
        <v>439</v>
      </c>
      <c r="F260" s="286" t="s">
        <v>21</v>
      </c>
      <c r="G260" s="286">
        <v>5</v>
      </c>
      <c r="H260" s="278">
        <v>374</v>
      </c>
      <c r="I260" s="278">
        <v>22</v>
      </c>
      <c r="J260" s="278">
        <v>43</v>
      </c>
      <c r="K260" s="243">
        <f t="shared" si="37"/>
        <v>396</v>
      </c>
      <c r="L260" s="1">
        <f t="shared" si="36"/>
        <v>0.90205011389521639</v>
      </c>
    </row>
    <row r="261" spans="1:12" x14ac:dyDescent="0.2">
      <c r="A261" s="6" t="s">
        <v>279</v>
      </c>
      <c r="B261" s="6" t="s">
        <v>280</v>
      </c>
      <c r="C261" s="78">
        <v>28160</v>
      </c>
      <c r="D261" s="6" t="s">
        <v>307</v>
      </c>
      <c r="E261" s="277">
        <v>455</v>
      </c>
      <c r="F261" s="286" t="s">
        <v>21</v>
      </c>
      <c r="G261" s="286">
        <v>5</v>
      </c>
      <c r="H261" s="278">
        <v>407</v>
      </c>
      <c r="I261" s="278">
        <v>12</v>
      </c>
      <c r="J261" s="278">
        <v>36</v>
      </c>
      <c r="K261" s="243">
        <f t="shared" si="37"/>
        <v>419</v>
      </c>
      <c r="L261" s="1">
        <f t="shared" si="36"/>
        <v>0.92087912087912083</v>
      </c>
    </row>
    <row r="262" spans="1:12" x14ac:dyDescent="0.2">
      <c r="A262" s="6" t="s">
        <v>279</v>
      </c>
      <c r="B262" s="6" t="s">
        <v>280</v>
      </c>
      <c r="C262" s="78">
        <v>28161</v>
      </c>
      <c r="D262" s="6" t="s">
        <v>308</v>
      </c>
      <c r="E262" s="277">
        <v>574</v>
      </c>
      <c r="F262" s="286" t="s">
        <v>21</v>
      </c>
      <c r="G262" s="286">
        <v>5</v>
      </c>
      <c r="H262" s="278">
        <v>488</v>
      </c>
      <c r="I262" s="278">
        <v>16</v>
      </c>
      <c r="J262" s="278">
        <v>70</v>
      </c>
      <c r="K262" s="243">
        <f t="shared" si="37"/>
        <v>504</v>
      </c>
      <c r="L262" s="1">
        <f t="shared" si="36"/>
        <v>0.87804878048780488</v>
      </c>
    </row>
    <row r="263" spans="1:12" x14ac:dyDescent="0.2">
      <c r="A263" s="6" t="s">
        <v>279</v>
      </c>
      <c r="B263" s="6" t="s">
        <v>280</v>
      </c>
      <c r="C263" s="78">
        <v>28162</v>
      </c>
      <c r="D263" s="6" t="s">
        <v>309</v>
      </c>
      <c r="E263" s="277">
        <v>636</v>
      </c>
      <c r="F263" s="286" t="s">
        <v>15</v>
      </c>
      <c r="G263" s="286">
        <v>5</v>
      </c>
      <c r="H263" s="278">
        <v>534</v>
      </c>
      <c r="I263" s="278">
        <v>33</v>
      </c>
      <c r="J263" s="278">
        <v>69</v>
      </c>
      <c r="K263" s="243">
        <f t="shared" si="37"/>
        <v>567</v>
      </c>
      <c r="L263" s="1">
        <f t="shared" si="36"/>
        <v>0.89150943396226412</v>
      </c>
    </row>
    <row r="264" spans="1:12" x14ac:dyDescent="0.2">
      <c r="A264" s="6" t="s">
        <v>279</v>
      </c>
      <c r="B264" s="6" t="s">
        <v>280</v>
      </c>
      <c r="C264" s="78">
        <v>28163</v>
      </c>
      <c r="D264" s="6" t="s">
        <v>310</v>
      </c>
      <c r="E264" s="277">
        <v>490</v>
      </c>
      <c r="F264" s="286" t="s">
        <v>66</v>
      </c>
      <c r="G264" s="286">
        <v>5</v>
      </c>
      <c r="H264" s="278">
        <v>375</v>
      </c>
      <c r="I264" s="278">
        <v>26</v>
      </c>
      <c r="J264" s="278">
        <v>89</v>
      </c>
      <c r="K264" s="243">
        <f t="shared" si="37"/>
        <v>401</v>
      </c>
      <c r="L264" s="1">
        <f t="shared" si="36"/>
        <v>0.81836734693877555</v>
      </c>
    </row>
    <row r="265" spans="1:12" x14ac:dyDescent="0.2">
      <c r="A265" s="6" t="s">
        <v>279</v>
      </c>
      <c r="B265" s="6" t="s">
        <v>280</v>
      </c>
      <c r="C265" s="78">
        <v>28164</v>
      </c>
      <c r="D265" s="6" t="s">
        <v>311</v>
      </c>
      <c r="E265" s="277">
        <v>1087</v>
      </c>
      <c r="F265" s="286">
        <v>9</v>
      </c>
      <c r="G265" s="286">
        <v>12</v>
      </c>
      <c r="H265" s="278">
        <v>501</v>
      </c>
      <c r="I265" s="278">
        <v>149</v>
      </c>
      <c r="J265" s="278">
        <v>437</v>
      </c>
      <c r="K265" s="243">
        <f t="shared" si="37"/>
        <v>650</v>
      </c>
      <c r="L265" s="1">
        <f t="shared" si="36"/>
        <v>0.59797608095676169</v>
      </c>
    </row>
    <row r="266" spans="1:12" x14ac:dyDescent="0.2">
      <c r="A266" s="6" t="s">
        <v>279</v>
      </c>
      <c r="B266" s="6" t="s">
        <v>280</v>
      </c>
      <c r="C266" s="78">
        <v>28165</v>
      </c>
      <c r="D266" s="6" t="s">
        <v>312</v>
      </c>
      <c r="E266" s="277">
        <v>429</v>
      </c>
      <c r="F266" s="286" t="s">
        <v>15</v>
      </c>
      <c r="G266" s="286">
        <v>5</v>
      </c>
      <c r="H266" s="278">
        <v>292</v>
      </c>
      <c r="I266" s="278">
        <v>54</v>
      </c>
      <c r="J266" s="278">
        <v>83</v>
      </c>
      <c r="K266" s="243">
        <f t="shared" si="37"/>
        <v>346</v>
      </c>
      <c r="L266" s="1">
        <f t="shared" si="36"/>
        <v>0.80652680652680653</v>
      </c>
    </row>
    <row r="267" spans="1:12" x14ac:dyDescent="0.2">
      <c r="A267" s="6" t="s">
        <v>279</v>
      </c>
      <c r="B267" s="6" t="s">
        <v>280</v>
      </c>
      <c r="C267" s="78">
        <v>28170</v>
      </c>
      <c r="D267" s="6" t="s">
        <v>313</v>
      </c>
      <c r="E267" s="277">
        <v>722</v>
      </c>
      <c r="F267" s="286" t="s">
        <v>21</v>
      </c>
      <c r="G267" s="286">
        <v>12</v>
      </c>
      <c r="H267" s="278">
        <v>489</v>
      </c>
      <c r="I267" s="278">
        <v>91</v>
      </c>
      <c r="J267" s="278">
        <v>142</v>
      </c>
      <c r="K267" s="243">
        <f t="shared" si="37"/>
        <v>580</v>
      </c>
      <c r="L267" s="1">
        <f t="shared" si="36"/>
        <v>0.80332409972299168</v>
      </c>
    </row>
    <row r="268" spans="1:12" x14ac:dyDescent="0.2">
      <c r="A268" s="6" t="s">
        <v>279</v>
      </c>
      <c r="B268" s="6" t="s">
        <v>280</v>
      </c>
      <c r="C268" s="78">
        <v>28178</v>
      </c>
      <c r="D268" s="6" t="s">
        <v>314</v>
      </c>
      <c r="E268" s="277">
        <v>209</v>
      </c>
      <c r="F268" s="286">
        <v>9</v>
      </c>
      <c r="G268" s="286">
        <v>12</v>
      </c>
      <c r="H268" s="278">
        <v>164</v>
      </c>
      <c r="I268" s="278">
        <v>9</v>
      </c>
      <c r="J268" s="278">
        <v>36</v>
      </c>
      <c r="K268" s="243">
        <f t="shared" si="37"/>
        <v>173</v>
      </c>
      <c r="L268" s="1">
        <f t="shared" si="36"/>
        <v>0.82775119617224879</v>
      </c>
    </row>
    <row r="269" spans="1:12" x14ac:dyDescent="0.2">
      <c r="A269" s="6" t="s">
        <v>279</v>
      </c>
      <c r="B269" s="6" t="s">
        <v>280</v>
      </c>
      <c r="C269" s="78">
        <v>28181</v>
      </c>
      <c r="D269" s="6" t="s">
        <v>315</v>
      </c>
      <c r="E269" s="277">
        <v>550</v>
      </c>
      <c r="F269" s="286" t="s">
        <v>15</v>
      </c>
      <c r="G269" s="286">
        <v>5</v>
      </c>
      <c r="H269" s="278">
        <v>417</v>
      </c>
      <c r="I269" s="278">
        <v>45</v>
      </c>
      <c r="J269" s="278">
        <v>88</v>
      </c>
      <c r="K269" s="243">
        <f t="shared" si="37"/>
        <v>462</v>
      </c>
      <c r="L269" s="1">
        <f t="shared" si="36"/>
        <v>0.84</v>
      </c>
    </row>
    <row r="270" spans="1:12" x14ac:dyDescent="0.2">
      <c r="A270" s="6" t="s">
        <v>279</v>
      </c>
      <c r="B270" s="6" t="s">
        <v>280</v>
      </c>
      <c r="C270" s="78">
        <v>28182</v>
      </c>
      <c r="D270" s="6" t="s">
        <v>316</v>
      </c>
      <c r="E270" s="277">
        <v>902</v>
      </c>
      <c r="F270" s="286">
        <v>6</v>
      </c>
      <c r="G270" s="286">
        <v>8</v>
      </c>
      <c r="H270" s="278">
        <v>771</v>
      </c>
      <c r="I270" s="278">
        <v>52</v>
      </c>
      <c r="J270" s="278">
        <v>79</v>
      </c>
      <c r="K270" s="243">
        <f t="shared" si="37"/>
        <v>823</v>
      </c>
      <c r="L270" s="1">
        <f t="shared" si="36"/>
        <v>0.91241685144124174</v>
      </c>
    </row>
    <row r="271" spans="1:12" x14ac:dyDescent="0.2">
      <c r="A271" s="6" t="s">
        <v>279</v>
      </c>
      <c r="B271" s="6" t="s">
        <v>280</v>
      </c>
      <c r="C271" s="78">
        <v>28187</v>
      </c>
      <c r="D271" s="6" t="s">
        <v>317</v>
      </c>
      <c r="E271" s="277">
        <v>370</v>
      </c>
      <c r="F271" s="286">
        <v>9</v>
      </c>
      <c r="G271" s="286">
        <v>12</v>
      </c>
      <c r="H271" s="278">
        <v>282</v>
      </c>
      <c r="I271" s="278">
        <v>38</v>
      </c>
      <c r="J271" s="278">
        <v>50</v>
      </c>
      <c r="K271" s="243">
        <f t="shared" si="37"/>
        <v>320</v>
      </c>
      <c r="L271" s="1">
        <f t="shared" si="36"/>
        <v>0.86486486486486491</v>
      </c>
    </row>
    <row r="272" spans="1:12" x14ac:dyDescent="0.2">
      <c r="A272" s="6" t="s">
        <v>279</v>
      </c>
      <c r="B272" s="6" t="s">
        <v>280</v>
      </c>
      <c r="C272" s="78">
        <v>28189</v>
      </c>
      <c r="D272" s="183" t="s">
        <v>318</v>
      </c>
      <c r="E272" s="277">
        <v>416</v>
      </c>
      <c r="F272" s="286">
        <v>9</v>
      </c>
      <c r="G272" s="286">
        <v>12</v>
      </c>
      <c r="H272" s="278">
        <v>335</v>
      </c>
      <c r="I272" s="278">
        <v>32</v>
      </c>
      <c r="J272" s="278">
        <v>49</v>
      </c>
      <c r="K272" s="243">
        <f t="shared" si="37"/>
        <v>367</v>
      </c>
      <c r="L272" s="1">
        <f t="shared" si="36"/>
        <v>0.88221153846153844</v>
      </c>
    </row>
    <row r="273" spans="1:12" x14ac:dyDescent="0.2">
      <c r="A273" s="6" t="s">
        <v>279</v>
      </c>
      <c r="B273" s="6" t="s">
        <v>280</v>
      </c>
      <c r="C273" s="78">
        <v>28193</v>
      </c>
      <c r="D273" s="6" t="s">
        <v>319</v>
      </c>
      <c r="E273" s="277">
        <v>662</v>
      </c>
      <c r="F273" s="286">
        <v>9</v>
      </c>
      <c r="G273" s="286">
        <v>12</v>
      </c>
      <c r="H273" s="278">
        <v>505</v>
      </c>
      <c r="I273" s="278">
        <v>61</v>
      </c>
      <c r="J273" s="278">
        <v>96</v>
      </c>
      <c r="K273" s="243">
        <f t="shared" si="37"/>
        <v>566</v>
      </c>
      <c r="L273" s="1">
        <f t="shared" si="36"/>
        <v>0.85498489425981872</v>
      </c>
    </row>
    <row r="274" spans="1:12" x14ac:dyDescent="0.2">
      <c r="A274" s="6" t="s">
        <v>279</v>
      </c>
      <c r="B274" s="6" t="s">
        <v>280</v>
      </c>
      <c r="C274" s="78">
        <v>28194</v>
      </c>
      <c r="D274" s="6" t="s">
        <v>320</v>
      </c>
      <c r="E274" s="277">
        <v>468</v>
      </c>
      <c r="F274" s="286">
        <v>5</v>
      </c>
      <c r="G274" s="286">
        <v>8</v>
      </c>
      <c r="H274" s="278">
        <v>399</v>
      </c>
      <c r="I274" s="278">
        <v>40</v>
      </c>
      <c r="J274" s="278">
        <v>29</v>
      </c>
      <c r="K274" s="243">
        <f t="shared" si="37"/>
        <v>439</v>
      </c>
      <c r="L274" s="1">
        <f t="shared" si="36"/>
        <v>0.93803418803418803</v>
      </c>
    </row>
    <row r="275" spans="1:12" x14ac:dyDescent="0.2">
      <c r="A275" s="6" t="s">
        <v>279</v>
      </c>
      <c r="B275" s="6" t="s">
        <v>280</v>
      </c>
      <c r="C275" s="78">
        <v>28195</v>
      </c>
      <c r="D275" s="6" t="s">
        <v>321</v>
      </c>
      <c r="E275" s="277">
        <v>234</v>
      </c>
      <c r="F275" s="286">
        <v>9</v>
      </c>
      <c r="G275" s="286">
        <v>12</v>
      </c>
      <c r="H275" s="278">
        <v>193</v>
      </c>
      <c r="I275" s="278">
        <v>10</v>
      </c>
      <c r="J275" s="278">
        <v>31</v>
      </c>
      <c r="K275" s="243">
        <f t="shared" si="37"/>
        <v>203</v>
      </c>
      <c r="L275" s="1">
        <f t="shared" si="36"/>
        <v>0.86752136752136755</v>
      </c>
    </row>
    <row r="276" spans="1:12" x14ac:dyDescent="0.2">
      <c r="A276" s="6" t="s">
        <v>279</v>
      </c>
      <c r="B276" s="6" t="s">
        <v>280</v>
      </c>
      <c r="C276" s="78">
        <v>28196</v>
      </c>
      <c r="D276" s="6" t="s">
        <v>322</v>
      </c>
      <c r="E276" s="339">
        <v>244</v>
      </c>
      <c r="F276" s="286">
        <v>9</v>
      </c>
      <c r="G276" s="286">
        <v>12</v>
      </c>
      <c r="H276" s="342">
        <v>186</v>
      </c>
      <c r="I276" s="342">
        <v>11</v>
      </c>
      <c r="J276" s="342">
        <v>47</v>
      </c>
      <c r="K276" s="343">
        <f t="shared" si="37"/>
        <v>197</v>
      </c>
      <c r="L276" s="344">
        <f t="shared" si="36"/>
        <v>0.80737704918032782</v>
      </c>
    </row>
    <row r="277" spans="1:12" x14ac:dyDescent="0.2">
      <c r="A277" s="121"/>
      <c r="B277" s="121"/>
      <c r="C277" s="29">
        <f>COUNT(C235:C276)</f>
        <v>42</v>
      </c>
      <c r="D277" s="28" t="s">
        <v>23</v>
      </c>
      <c r="E277" s="224">
        <f>SUBTOTAL(9,E235:E276)</f>
        <v>23688</v>
      </c>
      <c r="F277" s="303"/>
      <c r="G277" s="303"/>
      <c r="H277" s="123">
        <f>SUM(H235:H276)</f>
        <v>18461</v>
      </c>
      <c r="I277" s="123">
        <f t="shared" ref="I277:J277" si="38">SUM(I235:I276)</f>
        <v>1665</v>
      </c>
      <c r="J277" s="123">
        <f t="shared" si="38"/>
        <v>3562</v>
      </c>
      <c r="K277" s="123">
        <f>SUBTOTAL(9,K235:K276)</f>
        <v>20126</v>
      </c>
      <c r="L277" s="124">
        <f t="shared" si="36"/>
        <v>0.84962850388382305</v>
      </c>
    </row>
    <row r="278" spans="1:12" ht="9.6" customHeight="1" x14ac:dyDescent="0.2"/>
    <row r="279" spans="1:12" x14ac:dyDescent="0.2">
      <c r="A279" s="6" t="s">
        <v>323</v>
      </c>
      <c r="B279" s="6" t="s">
        <v>324</v>
      </c>
      <c r="C279" s="78">
        <v>28167</v>
      </c>
      <c r="D279" s="6" t="s">
        <v>325</v>
      </c>
      <c r="E279" s="277">
        <v>135</v>
      </c>
      <c r="F279" s="286">
        <v>7</v>
      </c>
      <c r="G279" s="286">
        <v>9</v>
      </c>
      <c r="H279" s="278">
        <v>104</v>
      </c>
      <c r="I279" s="278">
        <v>4</v>
      </c>
      <c r="J279" s="278">
        <v>27</v>
      </c>
      <c r="K279" s="243">
        <f>H279+I279</f>
        <v>108</v>
      </c>
      <c r="L279" s="1">
        <f>K279/E279</f>
        <v>0.8</v>
      </c>
    </row>
    <row r="280" spans="1:12" x14ac:dyDescent="0.2">
      <c r="A280" s="172"/>
      <c r="B280" s="172"/>
      <c r="C280" s="173">
        <f>COUNT(C279)</f>
        <v>1</v>
      </c>
      <c r="D280" s="174" t="s">
        <v>326</v>
      </c>
      <c r="E280" s="225">
        <f>SUBTOTAL(9,E279)</f>
        <v>135</v>
      </c>
      <c r="F280" s="304"/>
      <c r="G280" s="304"/>
      <c r="H280" s="175">
        <f>SUM(H279)</f>
        <v>104</v>
      </c>
      <c r="I280" s="175">
        <f>SUM(I279)</f>
        <v>4</v>
      </c>
      <c r="J280" s="175">
        <f>SUM(J279)</f>
        <v>27</v>
      </c>
      <c r="K280" s="175">
        <f>SUBTOTAL(9,K279)</f>
        <v>108</v>
      </c>
      <c r="L280" s="176">
        <f>K280/E280</f>
        <v>0.8</v>
      </c>
    </row>
    <row r="281" spans="1:12" ht="8.4499999999999993" customHeight="1" x14ac:dyDescent="0.2"/>
    <row r="282" spans="1:12" x14ac:dyDescent="0.2">
      <c r="A282" s="6" t="s">
        <v>327</v>
      </c>
      <c r="B282" s="6" t="s">
        <v>43</v>
      </c>
      <c r="C282" s="78">
        <v>28601</v>
      </c>
      <c r="D282" s="6" t="s">
        <v>328</v>
      </c>
      <c r="E282" s="212">
        <v>450</v>
      </c>
      <c r="F282" s="286" t="s">
        <v>66</v>
      </c>
      <c r="G282" s="78">
        <v>12</v>
      </c>
      <c r="H282" s="99">
        <v>383</v>
      </c>
      <c r="I282" s="99">
        <v>37</v>
      </c>
      <c r="J282" s="99">
        <v>168</v>
      </c>
      <c r="K282" s="243">
        <f>H282+I282</f>
        <v>420</v>
      </c>
      <c r="L282" s="1">
        <f t="shared" ref="L282:L293" si="39">K282/E282</f>
        <v>0.93333333333333335</v>
      </c>
    </row>
    <row r="283" spans="1:12" x14ac:dyDescent="0.2">
      <c r="A283" s="6" t="s">
        <v>329</v>
      </c>
      <c r="B283" s="6" t="s">
        <v>43</v>
      </c>
      <c r="C283" s="78">
        <v>28602</v>
      </c>
      <c r="D283" s="6" t="s">
        <v>330</v>
      </c>
      <c r="E283" s="212">
        <v>803</v>
      </c>
      <c r="F283" s="286" t="s">
        <v>21</v>
      </c>
      <c r="G283" s="78">
        <v>12</v>
      </c>
      <c r="H283" s="99">
        <v>507</v>
      </c>
      <c r="I283" s="99">
        <v>115</v>
      </c>
      <c r="J283" s="99">
        <v>181</v>
      </c>
      <c r="K283" s="243">
        <f t="shared" ref="K283:K292" si="40">H283+I283</f>
        <v>622</v>
      </c>
      <c r="L283" s="1">
        <f t="shared" si="39"/>
        <v>0.77459526774595266</v>
      </c>
    </row>
    <row r="284" spans="1:12" x14ac:dyDescent="0.2">
      <c r="A284" s="6" t="s">
        <v>331</v>
      </c>
      <c r="B284" s="6" t="s">
        <v>43</v>
      </c>
      <c r="C284" s="78">
        <v>28606</v>
      </c>
      <c r="D284" s="6" t="s">
        <v>332</v>
      </c>
      <c r="E284" s="277">
        <v>215</v>
      </c>
      <c r="F284" s="286">
        <v>7</v>
      </c>
      <c r="G284" s="286">
        <v>12</v>
      </c>
      <c r="H284" s="278">
        <v>157</v>
      </c>
      <c r="I284" s="278">
        <v>24</v>
      </c>
      <c r="J284" s="278">
        <v>34</v>
      </c>
      <c r="K284" s="243">
        <f t="shared" si="40"/>
        <v>181</v>
      </c>
      <c r="L284" s="1">
        <f t="shared" si="39"/>
        <v>0.8418604651162791</v>
      </c>
    </row>
    <row r="285" spans="1:12" x14ac:dyDescent="0.2">
      <c r="A285" s="6" t="s">
        <v>333</v>
      </c>
      <c r="B285" s="6" t="s">
        <v>43</v>
      </c>
      <c r="C285" s="78">
        <v>28607</v>
      </c>
      <c r="D285" s="6" t="s">
        <v>334</v>
      </c>
      <c r="E285" s="277">
        <v>272</v>
      </c>
      <c r="F285" s="286">
        <v>9</v>
      </c>
      <c r="G285" s="286">
        <v>12</v>
      </c>
      <c r="H285" s="278">
        <v>156</v>
      </c>
      <c r="I285" s="278">
        <v>13</v>
      </c>
      <c r="J285" s="278">
        <v>103</v>
      </c>
      <c r="K285" s="243">
        <f t="shared" si="40"/>
        <v>169</v>
      </c>
      <c r="L285" s="1">
        <f t="shared" si="39"/>
        <v>0.62132352941176472</v>
      </c>
    </row>
    <row r="286" spans="1:12" x14ac:dyDescent="0.2">
      <c r="A286" s="6" t="s">
        <v>335</v>
      </c>
      <c r="B286" s="6" t="s">
        <v>43</v>
      </c>
      <c r="C286" s="78">
        <v>28608</v>
      </c>
      <c r="D286" s="6" t="s">
        <v>336</v>
      </c>
      <c r="E286" s="277">
        <v>225</v>
      </c>
      <c r="F286" s="286">
        <v>9</v>
      </c>
      <c r="G286" s="286">
        <v>12</v>
      </c>
      <c r="H286" s="278">
        <v>193</v>
      </c>
      <c r="I286" s="278">
        <v>0</v>
      </c>
      <c r="J286" s="278">
        <v>32</v>
      </c>
      <c r="K286" s="243">
        <f t="shared" si="40"/>
        <v>193</v>
      </c>
      <c r="L286" s="1">
        <f t="shared" si="39"/>
        <v>0.85777777777777775</v>
      </c>
    </row>
    <row r="287" spans="1:12" x14ac:dyDescent="0.2">
      <c r="A287" s="6" t="s">
        <v>337</v>
      </c>
      <c r="B287" s="6" t="s">
        <v>43</v>
      </c>
      <c r="C287" s="78">
        <v>28609</v>
      </c>
      <c r="D287" s="6" t="s">
        <v>338</v>
      </c>
      <c r="E287" s="277">
        <v>462</v>
      </c>
      <c r="F287" s="286" t="s">
        <v>21</v>
      </c>
      <c r="G287" s="286">
        <v>4</v>
      </c>
      <c r="H287" s="278">
        <v>353</v>
      </c>
      <c r="I287" s="278">
        <v>52</v>
      </c>
      <c r="J287" s="278">
        <v>57</v>
      </c>
      <c r="K287" s="243">
        <f t="shared" si="40"/>
        <v>405</v>
      </c>
      <c r="L287" s="1">
        <f t="shared" si="39"/>
        <v>0.87662337662337664</v>
      </c>
    </row>
    <row r="288" spans="1:12" s="180" customFormat="1" x14ac:dyDescent="0.2">
      <c r="A288" s="177" t="s">
        <v>47</v>
      </c>
      <c r="B288" s="177" t="s">
        <v>43</v>
      </c>
      <c r="C288" s="198">
        <v>28610</v>
      </c>
      <c r="D288" s="177" t="s">
        <v>339</v>
      </c>
      <c r="E288" s="331">
        <v>93</v>
      </c>
      <c r="F288" s="305">
        <v>9</v>
      </c>
      <c r="G288" s="305">
        <v>12</v>
      </c>
      <c r="H288" s="332">
        <v>84</v>
      </c>
      <c r="I288" s="332">
        <v>3</v>
      </c>
      <c r="J288" s="332">
        <v>6</v>
      </c>
      <c r="K288" s="244">
        <f t="shared" si="40"/>
        <v>87</v>
      </c>
      <c r="L288" s="179">
        <f t="shared" si="39"/>
        <v>0.93548387096774188</v>
      </c>
    </row>
    <row r="289" spans="1:12" x14ac:dyDescent="0.2">
      <c r="A289" s="6" t="s">
        <v>340</v>
      </c>
      <c r="B289" s="6" t="s">
        <v>43</v>
      </c>
      <c r="C289" s="78">
        <v>28611</v>
      </c>
      <c r="D289" s="6" t="s">
        <v>341</v>
      </c>
      <c r="E289" s="277">
        <v>118</v>
      </c>
      <c r="F289" s="286" t="s">
        <v>21</v>
      </c>
      <c r="G289" s="286">
        <v>4</v>
      </c>
      <c r="H289" s="278">
        <v>91</v>
      </c>
      <c r="I289" s="278">
        <v>6</v>
      </c>
      <c r="J289" s="278">
        <v>21</v>
      </c>
      <c r="K289" s="243">
        <f t="shared" si="40"/>
        <v>97</v>
      </c>
      <c r="L289" s="1">
        <f t="shared" si="39"/>
        <v>0.82203389830508478</v>
      </c>
    </row>
    <row r="290" spans="1:12" x14ac:dyDescent="0.2">
      <c r="A290" s="6" t="s">
        <v>342</v>
      </c>
      <c r="B290" s="6" t="s">
        <v>43</v>
      </c>
      <c r="C290" s="78">
        <v>28613</v>
      </c>
      <c r="D290" s="6" t="s">
        <v>343</v>
      </c>
      <c r="E290" s="277">
        <v>178</v>
      </c>
      <c r="F290" s="286" t="s">
        <v>21</v>
      </c>
      <c r="G290" s="286">
        <v>4</v>
      </c>
      <c r="H290" s="278">
        <v>83</v>
      </c>
      <c r="I290" s="278">
        <v>17</v>
      </c>
      <c r="J290" s="278">
        <v>78</v>
      </c>
      <c r="K290" s="243">
        <f t="shared" si="40"/>
        <v>100</v>
      </c>
      <c r="L290" s="1">
        <f t="shared" si="39"/>
        <v>0.5617977528089888</v>
      </c>
    </row>
    <row r="291" spans="1:12" x14ac:dyDescent="0.2">
      <c r="A291" s="6" t="s">
        <v>337</v>
      </c>
      <c r="B291" s="6" t="s">
        <v>43</v>
      </c>
      <c r="C291" s="78">
        <v>28614</v>
      </c>
      <c r="D291" s="6" t="s">
        <v>344</v>
      </c>
      <c r="E291" s="281">
        <v>462</v>
      </c>
      <c r="F291" s="286" t="s">
        <v>21</v>
      </c>
      <c r="G291" s="286">
        <v>4</v>
      </c>
      <c r="H291" s="282">
        <v>318</v>
      </c>
      <c r="I291" s="282">
        <v>61</v>
      </c>
      <c r="J291" s="282">
        <v>83</v>
      </c>
      <c r="K291" s="251">
        <f t="shared" si="40"/>
        <v>379</v>
      </c>
      <c r="L291" s="4">
        <f t="shared" si="39"/>
        <v>0.82034632034632038</v>
      </c>
    </row>
    <row r="292" spans="1:12" x14ac:dyDescent="0.2">
      <c r="B292" s="6" t="s">
        <v>43</v>
      </c>
      <c r="C292" s="78">
        <v>81601</v>
      </c>
      <c r="D292" s="6" t="s">
        <v>345</v>
      </c>
      <c r="E292" s="339">
        <v>83</v>
      </c>
      <c r="F292" s="340">
        <v>9</v>
      </c>
      <c r="G292" s="341">
        <v>10</v>
      </c>
      <c r="H292" s="342">
        <v>71</v>
      </c>
      <c r="I292" s="342">
        <v>2</v>
      </c>
      <c r="J292" s="342">
        <v>9</v>
      </c>
      <c r="K292" s="343">
        <f t="shared" si="40"/>
        <v>73</v>
      </c>
      <c r="L292" s="344">
        <f t="shared" si="39"/>
        <v>0.87951807228915657</v>
      </c>
    </row>
    <row r="293" spans="1:12" x14ac:dyDescent="0.2">
      <c r="A293" s="15"/>
      <c r="B293" s="16"/>
      <c r="C293" s="66">
        <f>COUNT(C282:C292)</f>
        <v>11</v>
      </c>
      <c r="D293" s="67" t="s">
        <v>49</v>
      </c>
      <c r="E293" s="216">
        <f>SUBTOTAL(9,E282:E292)</f>
        <v>3361</v>
      </c>
      <c r="F293" s="289"/>
      <c r="G293" s="289"/>
      <c r="H293" s="104">
        <f>SUM(H282:H292)</f>
        <v>2396</v>
      </c>
      <c r="I293" s="104">
        <f>SUM(I282:I292)</f>
        <v>330</v>
      </c>
      <c r="J293" s="104">
        <f>SUM(J282:J292)</f>
        <v>772</v>
      </c>
      <c r="K293" s="104">
        <f>SUBTOTAL(9,K282:K291)</f>
        <v>2653</v>
      </c>
      <c r="L293" s="5">
        <f t="shared" si="39"/>
        <v>0.78934840821184171</v>
      </c>
    </row>
    <row r="294" spans="1:12" ht="7.9" customHeight="1" x14ac:dyDescent="0.2"/>
    <row r="295" spans="1:12" s="164" customFormat="1" ht="9" customHeight="1" x14ac:dyDescent="0.2">
      <c r="A295" s="122"/>
      <c r="C295" s="165"/>
      <c r="D295" s="166"/>
      <c r="E295" s="226"/>
      <c r="F295" s="306"/>
      <c r="G295" s="306"/>
      <c r="H295" s="204"/>
      <c r="I295" s="204"/>
      <c r="J295" s="204"/>
      <c r="K295" s="204"/>
      <c r="L295" s="53"/>
    </row>
    <row r="296" spans="1:12" s="6" customFormat="1" x14ac:dyDescent="0.2">
      <c r="A296" s="23"/>
      <c r="B296" s="23" t="s">
        <v>346</v>
      </c>
      <c r="C296" s="23">
        <f>C277+C280+C293</f>
        <v>54</v>
      </c>
      <c r="D296" s="23" t="s">
        <v>347</v>
      </c>
      <c r="E296" s="227">
        <f>SUBTOTAL(9,E236:E294)</f>
        <v>26913</v>
      </c>
      <c r="F296" s="307"/>
      <c r="G296" s="307"/>
      <c r="H296" s="205">
        <f>H277+H280+H293</f>
        <v>20961</v>
      </c>
      <c r="I296" s="205">
        <f>I277+I280+I293</f>
        <v>1999</v>
      </c>
      <c r="J296" s="205">
        <f>J277+J280+J293</f>
        <v>4361</v>
      </c>
      <c r="K296" s="205">
        <f>SUBTOTAL(9,K235:K294)</f>
        <v>22960</v>
      </c>
      <c r="L296" s="125">
        <f>K296/E296</f>
        <v>0.85311931037045297</v>
      </c>
    </row>
    <row r="298" spans="1:12" x14ac:dyDescent="0.2">
      <c r="A298" s="6" t="s">
        <v>348</v>
      </c>
      <c r="B298" s="6" t="s">
        <v>349</v>
      </c>
      <c r="C298" s="78">
        <v>28703</v>
      </c>
      <c r="D298" s="6" t="s">
        <v>350</v>
      </c>
      <c r="E298" s="339">
        <v>781</v>
      </c>
      <c r="F298" s="286">
        <v>9</v>
      </c>
      <c r="G298" s="286">
        <v>12</v>
      </c>
      <c r="H298" s="342">
        <v>457</v>
      </c>
      <c r="I298" s="342">
        <v>86</v>
      </c>
      <c r="J298" s="342">
        <v>238</v>
      </c>
      <c r="K298" s="343">
        <f>H298+I298</f>
        <v>543</v>
      </c>
      <c r="L298" s="344">
        <f>K298/E298</f>
        <v>0.69526248399487833</v>
      </c>
    </row>
    <row r="299" spans="1:12" s="6" customFormat="1" x14ac:dyDescent="0.2">
      <c r="A299" s="56"/>
      <c r="B299" s="57"/>
      <c r="C299" s="58">
        <f>COUNT(C298:C298)</f>
        <v>1</v>
      </c>
      <c r="D299" s="59" t="s">
        <v>351</v>
      </c>
      <c r="E299" s="69">
        <f>SUBTOTAL(9,E298:E298)</f>
        <v>781</v>
      </c>
      <c r="F299" s="308"/>
      <c r="G299" s="308"/>
      <c r="H299" s="111">
        <f>SUM(H298:H298)</f>
        <v>457</v>
      </c>
      <c r="I299" s="111">
        <f>SUM(I298:I298)</f>
        <v>86</v>
      </c>
      <c r="J299" s="111">
        <f>SUM(J298:J298)</f>
        <v>238</v>
      </c>
      <c r="K299" s="111">
        <f>SUBTOTAL(9,K298:K298)</f>
        <v>543</v>
      </c>
      <c r="L299" s="68">
        <f>K299/E299</f>
        <v>0.69526248399487833</v>
      </c>
    </row>
    <row r="302" spans="1:12" x14ac:dyDescent="0.2">
      <c r="A302" s="6" t="s">
        <v>352</v>
      </c>
      <c r="B302" s="6" t="s">
        <v>353</v>
      </c>
      <c r="C302" s="78">
        <v>30102</v>
      </c>
      <c r="D302" s="6" t="s">
        <v>354</v>
      </c>
      <c r="E302" s="277">
        <v>174</v>
      </c>
      <c r="F302" s="286" t="s">
        <v>21</v>
      </c>
      <c r="G302" s="286">
        <v>5</v>
      </c>
      <c r="H302" s="278">
        <v>29</v>
      </c>
      <c r="I302" s="278">
        <v>6</v>
      </c>
      <c r="J302" s="278">
        <v>139</v>
      </c>
      <c r="K302" s="243">
        <f>H302+I302</f>
        <v>35</v>
      </c>
      <c r="L302" s="1">
        <f t="shared" ref="L302:L307" si="41">K302/E302</f>
        <v>0.20114942528735633</v>
      </c>
    </row>
    <row r="303" spans="1:12" x14ac:dyDescent="0.2">
      <c r="A303" s="6" t="s">
        <v>352</v>
      </c>
      <c r="B303" s="6" t="s">
        <v>353</v>
      </c>
      <c r="C303" s="78">
        <v>30103</v>
      </c>
      <c r="D303" s="6" t="s">
        <v>355</v>
      </c>
      <c r="E303" s="277">
        <v>141</v>
      </c>
      <c r="F303" s="286" t="s">
        <v>15</v>
      </c>
      <c r="G303" s="286">
        <v>5</v>
      </c>
      <c r="H303" s="278">
        <v>12</v>
      </c>
      <c r="I303" s="278">
        <v>3</v>
      </c>
      <c r="J303" s="278">
        <v>126</v>
      </c>
      <c r="K303" s="243">
        <f>H303+I303</f>
        <v>15</v>
      </c>
      <c r="L303" s="1">
        <f t="shared" si="41"/>
        <v>0.10638297872340426</v>
      </c>
    </row>
    <row r="304" spans="1:12" x14ac:dyDescent="0.2">
      <c r="A304" s="6" t="s">
        <v>352</v>
      </c>
      <c r="B304" s="6" t="s">
        <v>353</v>
      </c>
      <c r="C304" s="78">
        <v>30104</v>
      </c>
      <c r="D304" s="6" t="s">
        <v>356</v>
      </c>
      <c r="E304" s="277">
        <v>383</v>
      </c>
      <c r="F304" s="286">
        <v>9</v>
      </c>
      <c r="G304" s="286">
        <v>12</v>
      </c>
      <c r="H304" s="278">
        <v>74</v>
      </c>
      <c r="I304" s="278">
        <v>16</v>
      </c>
      <c r="J304" s="278">
        <v>293</v>
      </c>
      <c r="K304" s="243">
        <f>H304+I304</f>
        <v>90</v>
      </c>
      <c r="L304" s="1">
        <f t="shared" si="41"/>
        <v>0.2349869451697128</v>
      </c>
    </row>
    <row r="305" spans="1:12" x14ac:dyDescent="0.2">
      <c r="A305" s="6" t="s">
        <v>352</v>
      </c>
      <c r="B305" s="6" t="s">
        <v>353</v>
      </c>
      <c r="C305" s="78">
        <v>30105</v>
      </c>
      <c r="D305" s="6" t="s">
        <v>357</v>
      </c>
      <c r="E305" s="277">
        <v>322</v>
      </c>
      <c r="F305" s="286">
        <v>6</v>
      </c>
      <c r="G305" s="286">
        <v>8</v>
      </c>
      <c r="H305" s="278">
        <v>48</v>
      </c>
      <c r="I305" s="278">
        <v>6</v>
      </c>
      <c r="J305" s="278">
        <v>268</v>
      </c>
      <c r="K305" s="243">
        <f>H305+I305</f>
        <v>54</v>
      </c>
      <c r="L305" s="1">
        <f t="shared" si="41"/>
        <v>0.16770186335403728</v>
      </c>
    </row>
    <row r="306" spans="1:12" x14ac:dyDescent="0.2">
      <c r="A306" s="6" t="s">
        <v>352</v>
      </c>
      <c r="B306" s="6" t="s">
        <v>353</v>
      </c>
      <c r="C306" s="78">
        <v>30106</v>
      </c>
      <c r="D306" s="6" t="s">
        <v>358</v>
      </c>
      <c r="E306" s="339">
        <v>210</v>
      </c>
      <c r="F306" s="286" t="s">
        <v>21</v>
      </c>
      <c r="G306" s="286">
        <v>5</v>
      </c>
      <c r="H306" s="342">
        <v>24</v>
      </c>
      <c r="I306" s="342">
        <v>1</v>
      </c>
      <c r="J306" s="342">
        <v>185</v>
      </c>
      <c r="K306" s="343">
        <f>H306+I306</f>
        <v>25</v>
      </c>
      <c r="L306" s="344">
        <f t="shared" si="41"/>
        <v>0.11904761904761904</v>
      </c>
    </row>
    <row r="307" spans="1:12" x14ac:dyDescent="0.2">
      <c r="A307" s="70"/>
      <c r="B307" s="26" t="s">
        <v>359</v>
      </c>
      <c r="C307" s="29">
        <f>COUNT(C302:C306)</f>
        <v>5</v>
      </c>
      <c r="D307" s="28" t="s">
        <v>23</v>
      </c>
      <c r="E307" s="256">
        <f>SUBTOTAL(9,E302:E306)</f>
        <v>1230</v>
      </c>
      <c r="F307" s="287"/>
      <c r="G307" s="287"/>
      <c r="H307" s="199">
        <f>SUM(H302:H306)</f>
        <v>187</v>
      </c>
      <c r="I307" s="199">
        <f>SUM(I302:I306)</f>
        <v>32</v>
      </c>
      <c r="J307" s="199">
        <f>SUM(J302:J306)</f>
        <v>1011</v>
      </c>
      <c r="K307" s="199">
        <f>SUBTOTAL(9,K302:K306)</f>
        <v>219</v>
      </c>
      <c r="L307" s="3">
        <f t="shared" si="41"/>
        <v>0.17804878048780487</v>
      </c>
    </row>
    <row r="309" spans="1:12" x14ac:dyDescent="0.2">
      <c r="A309" s="6" t="s">
        <v>360</v>
      </c>
      <c r="B309" s="6" t="s">
        <v>361</v>
      </c>
      <c r="C309" s="78">
        <v>31103</v>
      </c>
      <c r="D309" s="6" t="s">
        <v>362</v>
      </c>
      <c r="E309" s="277">
        <v>266</v>
      </c>
      <c r="F309" s="286" t="s">
        <v>21</v>
      </c>
      <c r="G309" s="286">
        <v>5</v>
      </c>
      <c r="H309" s="278">
        <v>12</v>
      </c>
      <c r="I309" s="278">
        <v>9</v>
      </c>
      <c r="J309" s="278">
        <v>245</v>
      </c>
      <c r="K309" s="243">
        <f t="shared" ref="K309:K314" si="42">H309+I309</f>
        <v>21</v>
      </c>
      <c r="L309" s="1">
        <f t="shared" ref="L309:L315" si="43">K309/E309</f>
        <v>7.8947368421052627E-2</v>
      </c>
    </row>
    <row r="310" spans="1:12" x14ac:dyDescent="0.2">
      <c r="A310" s="6" t="s">
        <v>360</v>
      </c>
      <c r="B310" s="6" t="s">
        <v>361</v>
      </c>
      <c r="C310" s="78">
        <v>31104</v>
      </c>
      <c r="D310" s="6" t="s">
        <v>363</v>
      </c>
      <c r="E310" s="277">
        <v>231</v>
      </c>
      <c r="F310" s="286" t="s">
        <v>21</v>
      </c>
      <c r="G310" s="286">
        <v>5</v>
      </c>
      <c r="H310" s="278">
        <v>57</v>
      </c>
      <c r="I310" s="278">
        <v>14</v>
      </c>
      <c r="J310" s="278">
        <v>160</v>
      </c>
      <c r="K310" s="243">
        <f t="shared" si="42"/>
        <v>71</v>
      </c>
      <c r="L310" s="1">
        <f t="shared" si="43"/>
        <v>0.30735930735930733</v>
      </c>
    </row>
    <row r="311" spans="1:12" x14ac:dyDescent="0.2">
      <c r="A311" s="6" t="s">
        <v>360</v>
      </c>
      <c r="B311" s="6" t="s">
        <v>361</v>
      </c>
      <c r="C311" s="78">
        <v>31105</v>
      </c>
      <c r="D311" s="6" t="s">
        <v>364</v>
      </c>
      <c r="E311" s="277">
        <v>314</v>
      </c>
      <c r="F311" s="286" t="s">
        <v>15</v>
      </c>
      <c r="G311" s="286">
        <v>5</v>
      </c>
      <c r="H311" s="278">
        <v>27</v>
      </c>
      <c r="I311" s="278">
        <v>10</v>
      </c>
      <c r="J311" s="278">
        <v>277</v>
      </c>
      <c r="K311" s="243">
        <f t="shared" si="42"/>
        <v>37</v>
      </c>
      <c r="L311" s="1">
        <f t="shared" si="43"/>
        <v>0.1178343949044586</v>
      </c>
    </row>
    <row r="312" spans="1:12" x14ac:dyDescent="0.2">
      <c r="A312" s="6" t="s">
        <v>360</v>
      </c>
      <c r="B312" s="6" t="s">
        <v>361</v>
      </c>
      <c r="C312" s="78">
        <v>31107</v>
      </c>
      <c r="D312" s="6" t="s">
        <v>365</v>
      </c>
      <c r="E312" s="277">
        <v>720</v>
      </c>
      <c r="F312" s="286">
        <v>9</v>
      </c>
      <c r="G312" s="286">
        <v>12</v>
      </c>
      <c r="H312" s="278">
        <v>63</v>
      </c>
      <c r="I312" s="278">
        <v>24</v>
      </c>
      <c r="J312" s="278">
        <v>633</v>
      </c>
      <c r="K312" s="243">
        <f t="shared" si="42"/>
        <v>87</v>
      </c>
      <c r="L312" s="1">
        <f t="shared" si="43"/>
        <v>0.12083333333333333</v>
      </c>
    </row>
    <row r="313" spans="1:12" x14ac:dyDescent="0.2">
      <c r="A313" s="6" t="s">
        <v>360</v>
      </c>
      <c r="B313" s="6" t="s">
        <v>361</v>
      </c>
      <c r="C313" s="78">
        <v>31108</v>
      </c>
      <c r="D313" s="6" t="s">
        <v>366</v>
      </c>
      <c r="E313" s="277">
        <v>261</v>
      </c>
      <c r="F313" s="286" t="s">
        <v>21</v>
      </c>
      <c r="G313" s="286">
        <v>5</v>
      </c>
      <c r="H313" s="278">
        <v>20</v>
      </c>
      <c r="I313" s="278">
        <v>4</v>
      </c>
      <c r="J313" s="278">
        <v>237</v>
      </c>
      <c r="K313" s="243">
        <f t="shared" si="42"/>
        <v>24</v>
      </c>
      <c r="L313" s="1">
        <f t="shared" si="43"/>
        <v>9.1954022988505746E-2</v>
      </c>
    </row>
    <row r="314" spans="1:12" x14ac:dyDescent="0.2">
      <c r="A314" s="6" t="s">
        <v>360</v>
      </c>
      <c r="B314" s="6" t="s">
        <v>361</v>
      </c>
      <c r="C314" s="78">
        <v>31109</v>
      </c>
      <c r="D314" s="6" t="s">
        <v>367</v>
      </c>
      <c r="E314" s="339">
        <v>621</v>
      </c>
      <c r="F314" s="286">
        <v>6</v>
      </c>
      <c r="G314" s="286">
        <v>8</v>
      </c>
      <c r="H314" s="342">
        <v>65</v>
      </c>
      <c r="I314" s="342">
        <v>30</v>
      </c>
      <c r="J314" s="342">
        <v>526</v>
      </c>
      <c r="K314" s="343">
        <f t="shared" si="42"/>
        <v>95</v>
      </c>
      <c r="L314" s="344">
        <f t="shared" si="43"/>
        <v>0.1529790660225443</v>
      </c>
    </row>
    <row r="315" spans="1:12" x14ac:dyDescent="0.2">
      <c r="A315" s="70"/>
      <c r="B315" s="64" t="s">
        <v>368</v>
      </c>
      <c r="C315" s="71">
        <f>COUNT(C309:C314)</f>
        <v>6</v>
      </c>
      <c r="D315" s="28" t="s">
        <v>23</v>
      </c>
      <c r="E315" s="256">
        <f>SUBTOTAL(9,E309:E314)</f>
        <v>2413</v>
      </c>
      <c r="F315" s="287"/>
      <c r="G315" s="287"/>
      <c r="H315" s="199">
        <f>SUM(H309:H314)</f>
        <v>244</v>
      </c>
      <c r="I315" s="199">
        <f>SUM(I309:I314)</f>
        <v>91</v>
      </c>
      <c r="J315" s="199">
        <f>SUM(J309:J314)</f>
        <v>2078</v>
      </c>
      <c r="K315" s="199">
        <f>SUBTOTAL(9,K309:K314)</f>
        <v>335</v>
      </c>
      <c r="L315" s="3">
        <f t="shared" si="43"/>
        <v>0.13883133029423952</v>
      </c>
    </row>
    <row r="317" spans="1:12" x14ac:dyDescent="0.2">
      <c r="A317" s="6" t="s">
        <v>369</v>
      </c>
      <c r="B317" s="6" t="s">
        <v>370</v>
      </c>
      <c r="C317" s="78">
        <v>32103</v>
      </c>
      <c r="D317" s="6" t="s">
        <v>371</v>
      </c>
      <c r="E317" s="277">
        <v>176</v>
      </c>
      <c r="F317" s="286" t="s">
        <v>21</v>
      </c>
      <c r="G317" s="286">
        <v>4</v>
      </c>
      <c r="H317" s="278">
        <v>28</v>
      </c>
      <c r="I317" s="278">
        <v>4</v>
      </c>
      <c r="J317" s="278">
        <v>144</v>
      </c>
      <c r="K317" s="243">
        <f>H317+I317</f>
        <v>32</v>
      </c>
      <c r="L317" s="1">
        <f t="shared" ref="L317:L324" si="44">K317/E317</f>
        <v>0.18181818181818182</v>
      </c>
    </row>
    <row r="318" spans="1:12" x14ac:dyDescent="0.2">
      <c r="A318" s="6" t="s">
        <v>369</v>
      </c>
      <c r="B318" s="6" t="s">
        <v>370</v>
      </c>
      <c r="C318" s="78">
        <v>32107</v>
      </c>
      <c r="D318" s="6" t="s">
        <v>372</v>
      </c>
      <c r="E318" s="277">
        <v>427</v>
      </c>
      <c r="F318" s="286">
        <v>9</v>
      </c>
      <c r="G318" s="286">
        <v>12</v>
      </c>
      <c r="H318" s="278">
        <v>77</v>
      </c>
      <c r="I318" s="278">
        <v>6</v>
      </c>
      <c r="J318" s="278">
        <v>344</v>
      </c>
      <c r="K318" s="243">
        <f>H318+I318</f>
        <v>83</v>
      </c>
      <c r="L318" s="1">
        <f t="shared" si="44"/>
        <v>0.19437939110070257</v>
      </c>
    </row>
    <row r="319" spans="1:12" x14ac:dyDescent="0.2">
      <c r="A319" s="6" t="s">
        <v>369</v>
      </c>
      <c r="B319" s="6" t="s">
        <v>370</v>
      </c>
      <c r="C319" s="78">
        <v>32108</v>
      </c>
      <c r="D319" s="6" t="s">
        <v>373</v>
      </c>
      <c r="E319" s="277">
        <v>940</v>
      </c>
      <c r="F319" s="286">
        <v>7</v>
      </c>
      <c r="G319" s="286">
        <v>8</v>
      </c>
      <c r="H319" s="278">
        <v>141</v>
      </c>
      <c r="I319" s="278">
        <v>14</v>
      </c>
      <c r="J319" s="278">
        <v>785</v>
      </c>
      <c r="K319" s="243">
        <f t="shared" ref="K319:K322" si="45">H319+I319</f>
        <v>155</v>
      </c>
      <c r="L319" s="1">
        <f t="shared" si="44"/>
        <v>0.16489361702127658</v>
      </c>
    </row>
    <row r="320" spans="1:12" x14ac:dyDescent="0.2">
      <c r="A320" s="6" t="s">
        <v>369</v>
      </c>
      <c r="B320" s="6" t="s">
        <v>370</v>
      </c>
      <c r="C320" s="78">
        <v>32110</v>
      </c>
      <c r="D320" s="6" t="s">
        <v>374</v>
      </c>
      <c r="E320" s="277">
        <v>489</v>
      </c>
      <c r="F320" s="286" t="s">
        <v>15</v>
      </c>
      <c r="G320" s="286">
        <v>4</v>
      </c>
      <c r="H320" s="278">
        <v>72</v>
      </c>
      <c r="I320" s="278">
        <v>4</v>
      </c>
      <c r="J320" s="278">
        <v>413</v>
      </c>
      <c r="K320" s="243">
        <f t="shared" si="45"/>
        <v>76</v>
      </c>
      <c r="L320" s="1">
        <f t="shared" si="44"/>
        <v>0.15541922290388549</v>
      </c>
    </row>
    <row r="321" spans="1:12" x14ac:dyDescent="0.2">
      <c r="A321" s="6" t="s">
        <v>369</v>
      </c>
      <c r="B321" s="6" t="s">
        <v>370</v>
      </c>
      <c r="C321" s="78">
        <v>32112</v>
      </c>
      <c r="D321" s="6" t="s">
        <v>375</v>
      </c>
      <c r="E321" s="277">
        <v>297</v>
      </c>
      <c r="F321" s="286" t="s">
        <v>21</v>
      </c>
      <c r="G321" s="286">
        <v>4</v>
      </c>
      <c r="H321" s="278">
        <v>57</v>
      </c>
      <c r="I321" s="278">
        <v>2</v>
      </c>
      <c r="J321" s="278">
        <v>238</v>
      </c>
      <c r="K321" s="243">
        <f t="shared" si="45"/>
        <v>59</v>
      </c>
      <c r="L321" s="1">
        <f t="shared" si="44"/>
        <v>0.19865319865319866</v>
      </c>
    </row>
    <row r="322" spans="1:12" x14ac:dyDescent="0.2">
      <c r="A322" s="6" t="s">
        <v>369</v>
      </c>
      <c r="B322" s="6" t="s">
        <v>370</v>
      </c>
      <c r="C322" s="78">
        <v>32113</v>
      </c>
      <c r="D322" s="6" t="s">
        <v>376</v>
      </c>
      <c r="E322" s="277">
        <v>181</v>
      </c>
      <c r="F322" s="286">
        <v>5</v>
      </c>
      <c r="G322" s="286">
        <v>6</v>
      </c>
      <c r="H322" s="278">
        <v>12</v>
      </c>
      <c r="I322" s="278">
        <v>0</v>
      </c>
      <c r="J322" s="278">
        <v>169</v>
      </c>
      <c r="K322" s="243">
        <f t="shared" si="45"/>
        <v>12</v>
      </c>
      <c r="L322" s="1">
        <f t="shared" si="44"/>
        <v>6.6298342541436461E-2</v>
      </c>
    </row>
    <row r="323" spans="1:12" x14ac:dyDescent="0.2">
      <c r="A323" s="6" t="s">
        <v>369</v>
      </c>
      <c r="B323" s="6" t="s">
        <v>370</v>
      </c>
      <c r="C323" s="78">
        <v>32114</v>
      </c>
      <c r="D323" s="6" t="s">
        <v>377</v>
      </c>
      <c r="E323" s="277">
        <v>450</v>
      </c>
      <c r="F323" s="286" t="s">
        <v>378</v>
      </c>
      <c r="G323" s="286" t="s">
        <v>52</v>
      </c>
      <c r="H323" s="100">
        <v>71</v>
      </c>
      <c r="I323" s="100">
        <v>7</v>
      </c>
      <c r="J323" s="100">
        <v>401</v>
      </c>
      <c r="K323" s="343">
        <f t="shared" ref="K323" si="46">H323+I323</f>
        <v>78</v>
      </c>
      <c r="L323" s="344">
        <f t="shared" si="44"/>
        <v>0.17333333333333334</v>
      </c>
    </row>
    <row r="324" spans="1:12" x14ac:dyDescent="0.2">
      <c r="A324" s="70"/>
      <c r="B324" s="64" t="s">
        <v>379</v>
      </c>
      <c r="C324" s="29">
        <f>COUNT(C317:C323)</f>
        <v>7</v>
      </c>
      <c r="D324" s="28" t="s">
        <v>23</v>
      </c>
      <c r="E324" s="256">
        <f>SUBTOTAL(9,E317:E323)</f>
        <v>2960</v>
      </c>
      <c r="F324" s="287"/>
      <c r="G324" s="287"/>
      <c r="H324" s="199">
        <f>SUM(H317:H323)</f>
        <v>458</v>
      </c>
      <c r="I324" s="199">
        <f>SUM(I317:I323)</f>
        <v>37</v>
      </c>
      <c r="J324" s="199">
        <f>SUM(J317:J323)</f>
        <v>2494</v>
      </c>
      <c r="K324" s="199">
        <f>SUBTOTAL(9,K317:K323)</f>
        <v>495</v>
      </c>
      <c r="L324" s="3">
        <f t="shared" si="44"/>
        <v>0.16722972972972974</v>
      </c>
    </row>
    <row r="326" spans="1:12" x14ac:dyDescent="0.2">
      <c r="A326" s="6" t="s">
        <v>380</v>
      </c>
      <c r="B326" s="6" t="s">
        <v>43</v>
      </c>
      <c r="C326" s="78">
        <v>23601</v>
      </c>
      <c r="D326" s="6" t="s">
        <v>381</v>
      </c>
      <c r="E326" s="277">
        <v>177</v>
      </c>
      <c r="F326" s="286" t="s">
        <v>21</v>
      </c>
      <c r="G326" s="286">
        <v>8</v>
      </c>
      <c r="H326" s="278">
        <v>12</v>
      </c>
      <c r="I326" s="278">
        <v>0</v>
      </c>
      <c r="J326" s="278">
        <v>165</v>
      </c>
      <c r="K326" s="243">
        <f>H326+I326</f>
        <v>12</v>
      </c>
      <c r="L326" s="1">
        <f>K326/E326</f>
        <v>6.7796610169491525E-2</v>
      </c>
    </row>
    <row r="327" spans="1:12" x14ac:dyDescent="0.2">
      <c r="A327" s="6" t="s">
        <v>382</v>
      </c>
      <c r="B327" s="6" t="s">
        <v>43</v>
      </c>
      <c r="C327" s="78">
        <v>32601</v>
      </c>
      <c r="D327" s="6" t="s">
        <v>383</v>
      </c>
      <c r="E327" s="277">
        <v>189</v>
      </c>
      <c r="F327" s="286" t="s">
        <v>21</v>
      </c>
      <c r="G327" s="286">
        <v>5</v>
      </c>
      <c r="H327" s="278">
        <v>26</v>
      </c>
      <c r="I327" s="278">
        <v>4</v>
      </c>
      <c r="J327" s="278">
        <v>159</v>
      </c>
      <c r="K327" s="243">
        <f>H327+I327</f>
        <v>30</v>
      </c>
      <c r="L327" s="1">
        <f>K327/E327</f>
        <v>0.15873015873015872</v>
      </c>
    </row>
    <row r="328" spans="1:12" s="6" customFormat="1" x14ac:dyDescent="0.2">
      <c r="A328" s="15"/>
      <c r="B328" s="16"/>
      <c r="C328" s="66">
        <f>COUNT(C326:C327)</f>
        <v>2</v>
      </c>
      <c r="D328" s="67" t="s">
        <v>49</v>
      </c>
      <c r="E328" s="72">
        <f>SUBTOTAL(9,E326:E327)</f>
        <v>366</v>
      </c>
      <c r="F328" s="309"/>
      <c r="G328" s="309"/>
      <c r="H328" s="108">
        <f>SUM(H326:H327)</f>
        <v>38</v>
      </c>
      <c r="I328" s="108">
        <f>SUM(I326:I327)</f>
        <v>4</v>
      </c>
      <c r="J328" s="252">
        <f>SUM(J326:J327)</f>
        <v>324</v>
      </c>
      <c r="K328" s="108">
        <f>SUBTOTAL(9,K326:K327)</f>
        <v>42</v>
      </c>
      <c r="L328" s="5">
        <f>K328/E328</f>
        <v>0.11475409836065574</v>
      </c>
    </row>
    <row r="330" spans="1:12" s="54" customFormat="1" x14ac:dyDescent="0.2">
      <c r="A330" s="20"/>
      <c r="B330" s="21" t="s">
        <v>384</v>
      </c>
      <c r="C330" s="55">
        <f>+C324+C328</f>
        <v>9</v>
      </c>
      <c r="D330" s="23" t="s">
        <v>181</v>
      </c>
      <c r="E330" s="217">
        <f>SUBTOTAL(9,E317:E327)</f>
        <v>3326</v>
      </c>
      <c r="F330" s="290"/>
      <c r="G330" s="290"/>
      <c r="H330" s="105">
        <f>H324+H328</f>
        <v>496</v>
      </c>
      <c r="I330" s="105">
        <f t="shared" ref="I330:J330" si="47">I324+I328</f>
        <v>41</v>
      </c>
      <c r="J330" s="105">
        <f t="shared" si="47"/>
        <v>2818</v>
      </c>
      <c r="K330" s="105">
        <f>SUBTOTAL(9,K317:K327)</f>
        <v>537</v>
      </c>
      <c r="L330" s="24">
        <f>K330/E330</f>
        <v>0.16145520144317499</v>
      </c>
    </row>
    <row r="332" spans="1:12" x14ac:dyDescent="0.2">
      <c r="A332" s="6" t="s">
        <v>385</v>
      </c>
      <c r="B332" s="6" t="s">
        <v>386</v>
      </c>
      <c r="C332" s="78">
        <v>33105</v>
      </c>
      <c r="D332" s="6" t="s">
        <v>387</v>
      </c>
      <c r="E332" s="277">
        <v>225</v>
      </c>
      <c r="F332" s="286" t="s">
        <v>15</v>
      </c>
      <c r="G332" s="286">
        <v>4</v>
      </c>
      <c r="H332" s="278">
        <v>46</v>
      </c>
      <c r="I332" s="278">
        <v>12</v>
      </c>
      <c r="J332" s="278">
        <v>167</v>
      </c>
      <c r="K332" s="243">
        <f>H332+I332</f>
        <v>58</v>
      </c>
      <c r="L332" s="1">
        <f t="shared" ref="L332:L337" si="48">K332/E332</f>
        <v>0.25777777777777777</v>
      </c>
    </row>
    <row r="333" spans="1:12" x14ac:dyDescent="0.2">
      <c r="A333" s="6" t="s">
        <v>385</v>
      </c>
      <c r="B333" s="6" t="s">
        <v>386</v>
      </c>
      <c r="C333" s="78">
        <v>33106</v>
      </c>
      <c r="D333" s="6" t="s">
        <v>388</v>
      </c>
      <c r="E333" s="277">
        <v>207</v>
      </c>
      <c r="F333" s="286" t="s">
        <v>15</v>
      </c>
      <c r="G333" s="286">
        <v>4</v>
      </c>
      <c r="H333" s="278">
        <v>28</v>
      </c>
      <c r="I333" s="278">
        <v>6</v>
      </c>
      <c r="J333" s="278">
        <v>173</v>
      </c>
      <c r="K333" s="243">
        <f>H333+I333</f>
        <v>34</v>
      </c>
      <c r="L333" s="1">
        <f t="shared" si="48"/>
        <v>0.16425120772946861</v>
      </c>
    </row>
    <row r="334" spans="1:12" x14ac:dyDescent="0.2">
      <c r="A334" s="6" t="s">
        <v>385</v>
      </c>
      <c r="B334" s="6" t="s">
        <v>386</v>
      </c>
      <c r="C334" s="78">
        <v>33107</v>
      </c>
      <c r="D334" s="6" t="s">
        <v>389</v>
      </c>
      <c r="E334" s="277">
        <v>253</v>
      </c>
      <c r="F334" s="286" t="s">
        <v>15</v>
      </c>
      <c r="G334" s="286">
        <v>4</v>
      </c>
      <c r="H334" s="278">
        <v>68</v>
      </c>
      <c r="I334" s="278">
        <v>12</v>
      </c>
      <c r="J334" s="278">
        <v>173</v>
      </c>
      <c r="K334" s="243">
        <f>H334+I334</f>
        <v>80</v>
      </c>
      <c r="L334" s="1">
        <f t="shared" si="48"/>
        <v>0.31620553359683795</v>
      </c>
    </row>
    <row r="335" spans="1:12" x14ac:dyDescent="0.2">
      <c r="A335" s="6" t="s">
        <v>385</v>
      </c>
      <c r="B335" s="6" t="s">
        <v>386</v>
      </c>
      <c r="C335" s="78">
        <v>33108</v>
      </c>
      <c r="D335" s="6" t="s">
        <v>390</v>
      </c>
      <c r="E335" s="277">
        <v>511</v>
      </c>
      <c r="F335" s="286">
        <v>9</v>
      </c>
      <c r="G335" s="286">
        <v>12</v>
      </c>
      <c r="H335" s="278">
        <v>75</v>
      </c>
      <c r="I335" s="278">
        <v>22</v>
      </c>
      <c r="J335" s="278">
        <v>414</v>
      </c>
      <c r="K335" s="243">
        <f>H335+I335</f>
        <v>97</v>
      </c>
      <c r="L335" s="1">
        <f t="shared" si="48"/>
        <v>0.18982387475538159</v>
      </c>
    </row>
    <row r="336" spans="1:12" x14ac:dyDescent="0.2">
      <c r="A336" s="6" t="s">
        <v>385</v>
      </c>
      <c r="B336" s="6" t="s">
        <v>386</v>
      </c>
      <c r="C336" s="78">
        <v>33110</v>
      </c>
      <c r="D336" s="6" t="s">
        <v>391</v>
      </c>
      <c r="E336" s="339">
        <v>542</v>
      </c>
      <c r="F336" s="286">
        <v>5</v>
      </c>
      <c r="G336" s="286">
        <v>8</v>
      </c>
      <c r="H336" s="342">
        <v>120</v>
      </c>
      <c r="I336" s="342">
        <v>22</v>
      </c>
      <c r="J336" s="342">
        <v>400</v>
      </c>
      <c r="K336" s="343">
        <f>H336+I336</f>
        <v>142</v>
      </c>
      <c r="L336" s="344">
        <f t="shared" si="48"/>
        <v>0.26199261992619927</v>
      </c>
    </row>
    <row r="337" spans="1:12" x14ac:dyDescent="0.2">
      <c r="A337" s="25"/>
      <c r="B337" s="26" t="s">
        <v>392</v>
      </c>
      <c r="C337" s="29">
        <f>COUNT(C332:C336)</f>
        <v>5</v>
      </c>
      <c r="D337" s="28" t="s">
        <v>23</v>
      </c>
      <c r="E337" s="256">
        <f>SUBTOTAL(9,E332:E336)</f>
        <v>1738</v>
      </c>
      <c r="F337" s="287"/>
      <c r="G337" s="287"/>
      <c r="H337" s="199">
        <f>SUM(H332:H336)</f>
        <v>337</v>
      </c>
      <c r="I337" s="199">
        <f>SUM(I332:I336)</f>
        <v>74</v>
      </c>
      <c r="J337" s="199">
        <f>SUM(J332:J336)</f>
        <v>1327</v>
      </c>
      <c r="K337" s="199">
        <f>SUBTOTAL(9,K332:K336)</f>
        <v>411</v>
      </c>
      <c r="L337" s="3">
        <f t="shared" si="48"/>
        <v>0.23647871116225547</v>
      </c>
    </row>
    <row r="339" spans="1:12" ht="15" x14ac:dyDescent="0.2">
      <c r="A339" s="6" t="s">
        <v>393</v>
      </c>
      <c r="B339" s="6" t="s">
        <v>394</v>
      </c>
      <c r="C339" s="78">
        <v>35101</v>
      </c>
      <c r="D339" s="6" t="s">
        <v>395</v>
      </c>
      <c r="E339" s="280">
        <v>253</v>
      </c>
      <c r="F339" s="275" t="s">
        <v>21</v>
      </c>
      <c r="G339" s="276">
        <v>5</v>
      </c>
      <c r="H339" s="280">
        <v>73</v>
      </c>
      <c r="I339" s="280">
        <v>10</v>
      </c>
      <c r="J339" s="280">
        <v>170</v>
      </c>
      <c r="K339" s="243">
        <f>H339+I339</f>
        <v>83</v>
      </c>
      <c r="L339" s="1">
        <f t="shared" ref="L339:L357" si="49">K339/E339</f>
        <v>0.32806324110671936</v>
      </c>
    </row>
    <row r="340" spans="1:12" ht="15" x14ac:dyDescent="0.2">
      <c r="A340" s="6" t="s">
        <v>393</v>
      </c>
      <c r="B340" s="6" t="s">
        <v>394</v>
      </c>
      <c r="C340" s="78">
        <v>35104</v>
      </c>
      <c r="D340" s="6" t="s">
        <v>396</v>
      </c>
      <c r="E340" s="280">
        <v>382</v>
      </c>
      <c r="F340" s="275" t="s">
        <v>15</v>
      </c>
      <c r="G340" s="276">
        <v>5</v>
      </c>
      <c r="H340" s="280">
        <v>154</v>
      </c>
      <c r="I340" s="280">
        <v>23</v>
      </c>
      <c r="J340" s="280">
        <v>205</v>
      </c>
      <c r="K340" s="243">
        <f t="shared" ref="K340:K356" si="50">H340+I340</f>
        <v>177</v>
      </c>
      <c r="L340" s="1">
        <f t="shared" si="49"/>
        <v>0.46335078534031415</v>
      </c>
    </row>
    <row r="341" spans="1:12" ht="15" x14ac:dyDescent="0.2">
      <c r="A341" s="6" t="s">
        <v>393</v>
      </c>
      <c r="B341" s="6" t="s">
        <v>394</v>
      </c>
      <c r="C341" s="78">
        <v>35114</v>
      </c>
      <c r="D341" s="6" t="s">
        <v>397</v>
      </c>
      <c r="E341" s="280">
        <v>274</v>
      </c>
      <c r="F341" s="275" t="s">
        <v>21</v>
      </c>
      <c r="G341" s="276">
        <v>5</v>
      </c>
      <c r="H341" s="280">
        <v>45</v>
      </c>
      <c r="I341" s="280">
        <v>4</v>
      </c>
      <c r="J341" s="280">
        <v>225</v>
      </c>
      <c r="K341" s="243">
        <f t="shared" si="50"/>
        <v>49</v>
      </c>
      <c r="L341" s="1">
        <f t="shared" si="49"/>
        <v>0.17883211678832117</v>
      </c>
    </row>
    <row r="342" spans="1:12" ht="15" x14ac:dyDescent="0.2">
      <c r="A342" s="6" t="s">
        <v>393</v>
      </c>
      <c r="B342" s="6" t="s">
        <v>394</v>
      </c>
      <c r="C342" s="78">
        <v>35119</v>
      </c>
      <c r="D342" s="6" t="s">
        <v>398</v>
      </c>
      <c r="E342" s="280">
        <v>327</v>
      </c>
      <c r="F342" s="275" t="s">
        <v>21</v>
      </c>
      <c r="G342" s="276">
        <v>5</v>
      </c>
      <c r="H342" s="280">
        <v>96</v>
      </c>
      <c r="I342" s="280">
        <v>9</v>
      </c>
      <c r="J342" s="280">
        <v>222</v>
      </c>
      <c r="K342" s="243">
        <f t="shared" si="50"/>
        <v>105</v>
      </c>
      <c r="L342" s="1">
        <f t="shared" si="49"/>
        <v>0.32110091743119268</v>
      </c>
    </row>
    <row r="343" spans="1:12" ht="15" x14ac:dyDescent="0.2">
      <c r="A343" s="6" t="s">
        <v>393</v>
      </c>
      <c r="B343" s="6" t="s">
        <v>394</v>
      </c>
      <c r="C343" s="78">
        <v>35121</v>
      </c>
      <c r="D343" s="6" t="s">
        <v>399</v>
      </c>
      <c r="E343" s="280">
        <v>291</v>
      </c>
      <c r="F343" s="275" t="s">
        <v>21</v>
      </c>
      <c r="G343" s="276">
        <v>5</v>
      </c>
      <c r="H343" s="280">
        <v>65</v>
      </c>
      <c r="I343" s="280">
        <v>27</v>
      </c>
      <c r="J343" s="280">
        <v>199</v>
      </c>
      <c r="K343" s="243">
        <f t="shared" si="50"/>
        <v>92</v>
      </c>
      <c r="L343" s="1">
        <f t="shared" si="49"/>
        <v>0.31615120274914088</v>
      </c>
    </row>
    <row r="344" spans="1:12" ht="15" x14ac:dyDescent="0.2">
      <c r="A344" s="6" t="s">
        <v>393</v>
      </c>
      <c r="B344" s="6" t="s">
        <v>394</v>
      </c>
      <c r="C344" s="78">
        <v>35123</v>
      </c>
      <c r="D344" s="6" t="s">
        <v>400</v>
      </c>
      <c r="E344" s="280">
        <v>250</v>
      </c>
      <c r="F344" s="275" t="s">
        <v>21</v>
      </c>
      <c r="G344" s="276">
        <v>5</v>
      </c>
      <c r="H344" s="280">
        <v>82</v>
      </c>
      <c r="I344" s="280">
        <v>19</v>
      </c>
      <c r="J344" s="280">
        <v>149</v>
      </c>
      <c r="K344" s="243">
        <f t="shared" si="50"/>
        <v>101</v>
      </c>
      <c r="L344" s="1">
        <f t="shared" si="49"/>
        <v>0.40400000000000003</v>
      </c>
    </row>
    <row r="345" spans="1:12" ht="15" x14ac:dyDescent="0.2">
      <c r="A345" s="6" t="s">
        <v>393</v>
      </c>
      <c r="B345" s="6" t="s">
        <v>394</v>
      </c>
      <c r="C345" s="78">
        <v>35127</v>
      </c>
      <c r="D345" s="6" t="s">
        <v>401</v>
      </c>
      <c r="E345" s="280">
        <v>314</v>
      </c>
      <c r="F345" s="275" t="s">
        <v>21</v>
      </c>
      <c r="G345" s="276">
        <v>5</v>
      </c>
      <c r="H345" s="280">
        <v>83</v>
      </c>
      <c r="I345" s="280">
        <v>15</v>
      </c>
      <c r="J345" s="280">
        <v>216</v>
      </c>
      <c r="K345" s="243">
        <f t="shared" si="50"/>
        <v>98</v>
      </c>
      <c r="L345" s="1">
        <f t="shared" si="49"/>
        <v>0.31210191082802546</v>
      </c>
    </row>
    <row r="346" spans="1:12" ht="15" x14ac:dyDescent="0.2">
      <c r="A346" s="6" t="s">
        <v>393</v>
      </c>
      <c r="B346" s="6" t="s">
        <v>394</v>
      </c>
      <c r="C346" s="78">
        <v>35128</v>
      </c>
      <c r="D346" s="6" t="s">
        <v>402</v>
      </c>
      <c r="E346" s="280">
        <v>309</v>
      </c>
      <c r="F346" s="275" t="s">
        <v>21</v>
      </c>
      <c r="G346" s="276">
        <v>5</v>
      </c>
      <c r="H346" s="280">
        <v>79</v>
      </c>
      <c r="I346" s="280">
        <v>22</v>
      </c>
      <c r="J346" s="280">
        <v>208</v>
      </c>
      <c r="K346" s="243">
        <f t="shared" si="50"/>
        <v>101</v>
      </c>
      <c r="L346" s="1">
        <f t="shared" si="49"/>
        <v>0.32686084142394822</v>
      </c>
    </row>
    <row r="347" spans="1:12" ht="15" x14ac:dyDescent="0.2">
      <c r="A347" s="6" t="s">
        <v>393</v>
      </c>
      <c r="B347" s="6" t="s">
        <v>394</v>
      </c>
      <c r="C347" s="78">
        <v>35131</v>
      </c>
      <c r="D347" s="6" t="s">
        <v>403</v>
      </c>
      <c r="E347" s="280">
        <v>336</v>
      </c>
      <c r="F347" s="275" t="s">
        <v>21</v>
      </c>
      <c r="G347" s="276">
        <v>5</v>
      </c>
      <c r="H347" s="280">
        <v>45</v>
      </c>
      <c r="I347" s="280">
        <v>2</v>
      </c>
      <c r="J347" s="280">
        <v>289</v>
      </c>
      <c r="K347" s="243">
        <f t="shared" si="50"/>
        <v>47</v>
      </c>
      <c r="L347" s="1">
        <f t="shared" si="49"/>
        <v>0.13988095238095238</v>
      </c>
    </row>
    <row r="348" spans="1:12" ht="15" x14ac:dyDescent="0.2">
      <c r="A348" s="6" t="s">
        <v>393</v>
      </c>
      <c r="B348" s="6" t="s">
        <v>394</v>
      </c>
      <c r="C348" s="78">
        <v>35132</v>
      </c>
      <c r="D348" s="6" t="s">
        <v>404</v>
      </c>
      <c r="E348" s="280">
        <v>265</v>
      </c>
      <c r="F348" s="275" t="s">
        <v>21</v>
      </c>
      <c r="G348" s="276">
        <v>5</v>
      </c>
      <c r="H348" s="280">
        <v>71</v>
      </c>
      <c r="I348" s="280">
        <v>9</v>
      </c>
      <c r="J348" s="280">
        <v>185</v>
      </c>
      <c r="K348" s="243">
        <f t="shared" si="50"/>
        <v>80</v>
      </c>
      <c r="L348" s="1">
        <f t="shared" si="49"/>
        <v>0.30188679245283018</v>
      </c>
    </row>
    <row r="349" spans="1:12" ht="15" x14ac:dyDescent="0.2">
      <c r="A349" s="6" t="s">
        <v>393</v>
      </c>
      <c r="B349" s="6" t="s">
        <v>394</v>
      </c>
      <c r="C349" s="78">
        <v>35133</v>
      </c>
      <c r="D349" s="6" t="s">
        <v>405</v>
      </c>
      <c r="E349" s="280">
        <v>272</v>
      </c>
      <c r="F349" s="275" t="s">
        <v>21</v>
      </c>
      <c r="G349" s="276">
        <v>5</v>
      </c>
      <c r="H349" s="280">
        <v>76</v>
      </c>
      <c r="I349" s="280">
        <v>10</v>
      </c>
      <c r="J349" s="280">
        <v>186</v>
      </c>
      <c r="K349" s="243">
        <f t="shared" si="50"/>
        <v>86</v>
      </c>
      <c r="L349" s="1">
        <f t="shared" si="49"/>
        <v>0.31617647058823528</v>
      </c>
    </row>
    <row r="350" spans="1:12" ht="15" x14ac:dyDescent="0.2">
      <c r="A350" s="6" t="s">
        <v>393</v>
      </c>
      <c r="B350" s="6" t="s">
        <v>394</v>
      </c>
      <c r="C350" s="78">
        <v>35134</v>
      </c>
      <c r="D350" s="6" t="s">
        <v>406</v>
      </c>
      <c r="E350" s="280">
        <v>1379</v>
      </c>
      <c r="F350" s="275">
        <v>9</v>
      </c>
      <c r="G350" s="276">
        <v>12</v>
      </c>
      <c r="H350" s="280">
        <v>326</v>
      </c>
      <c r="I350" s="280">
        <v>53</v>
      </c>
      <c r="J350" s="280">
        <v>1000</v>
      </c>
      <c r="K350" s="243">
        <f t="shared" si="50"/>
        <v>379</v>
      </c>
      <c r="L350" s="1">
        <f t="shared" si="49"/>
        <v>0.27483683828861494</v>
      </c>
    </row>
    <row r="351" spans="1:12" ht="15" x14ac:dyDescent="0.2">
      <c r="A351" s="6" t="s">
        <v>393</v>
      </c>
      <c r="B351" s="6" t="s">
        <v>394</v>
      </c>
      <c r="C351" s="78">
        <v>35135</v>
      </c>
      <c r="D351" s="6" t="s">
        <v>407</v>
      </c>
      <c r="E351" s="280">
        <v>309</v>
      </c>
      <c r="F351" s="275" t="s">
        <v>21</v>
      </c>
      <c r="G351" s="276">
        <v>5</v>
      </c>
      <c r="H351" s="280">
        <v>100</v>
      </c>
      <c r="I351" s="280">
        <v>15</v>
      </c>
      <c r="J351" s="280">
        <v>194</v>
      </c>
      <c r="K351" s="243">
        <f t="shared" si="50"/>
        <v>115</v>
      </c>
      <c r="L351" s="1">
        <f t="shared" si="49"/>
        <v>0.37216828478964403</v>
      </c>
    </row>
    <row r="352" spans="1:12" ht="15" x14ac:dyDescent="0.2">
      <c r="A352" s="6" t="s">
        <v>393</v>
      </c>
      <c r="B352" s="6" t="s">
        <v>394</v>
      </c>
      <c r="C352" s="78">
        <v>35136</v>
      </c>
      <c r="D352" s="6" t="s">
        <v>408</v>
      </c>
      <c r="E352" s="280">
        <v>306</v>
      </c>
      <c r="F352" s="275" t="s">
        <v>21</v>
      </c>
      <c r="G352" s="276">
        <v>5</v>
      </c>
      <c r="H352" s="280">
        <v>104</v>
      </c>
      <c r="I352" s="280">
        <v>11</v>
      </c>
      <c r="J352" s="280">
        <v>191</v>
      </c>
      <c r="K352" s="243">
        <f t="shared" si="50"/>
        <v>115</v>
      </c>
      <c r="L352" s="1">
        <f t="shared" si="49"/>
        <v>0.37581699346405228</v>
      </c>
    </row>
    <row r="353" spans="1:12" ht="15" x14ac:dyDescent="0.2">
      <c r="A353" s="6" t="s">
        <v>393</v>
      </c>
      <c r="B353" s="6" t="s">
        <v>394</v>
      </c>
      <c r="C353" s="78">
        <v>35137</v>
      </c>
      <c r="D353" s="6" t="s">
        <v>409</v>
      </c>
      <c r="E353" s="280">
        <v>204</v>
      </c>
      <c r="F353" s="275" t="s">
        <v>15</v>
      </c>
      <c r="G353" s="276" t="s">
        <v>66</v>
      </c>
      <c r="H353" s="280">
        <v>39</v>
      </c>
      <c r="I353" s="280">
        <v>7</v>
      </c>
      <c r="J353" s="280">
        <v>158</v>
      </c>
      <c r="K353" s="243">
        <f t="shared" si="50"/>
        <v>46</v>
      </c>
      <c r="L353" s="1">
        <f t="shared" si="49"/>
        <v>0.22549019607843138</v>
      </c>
    </row>
    <row r="354" spans="1:12" ht="15" x14ac:dyDescent="0.2">
      <c r="A354" s="6" t="s">
        <v>393</v>
      </c>
      <c r="B354" s="6" t="s">
        <v>394</v>
      </c>
      <c r="C354" s="78">
        <v>35138</v>
      </c>
      <c r="D354" s="6" t="s">
        <v>410</v>
      </c>
      <c r="E354" s="280">
        <v>1217</v>
      </c>
      <c r="F354" s="275">
        <v>9</v>
      </c>
      <c r="G354" s="276">
        <v>12</v>
      </c>
      <c r="H354" s="280">
        <v>292</v>
      </c>
      <c r="I354" s="280">
        <v>54</v>
      </c>
      <c r="J354" s="280">
        <v>871</v>
      </c>
      <c r="K354" s="243">
        <f t="shared" si="50"/>
        <v>346</v>
      </c>
      <c r="L354" s="1">
        <f t="shared" si="49"/>
        <v>0.28430566967953985</v>
      </c>
    </row>
    <row r="355" spans="1:12" ht="15" x14ac:dyDescent="0.2">
      <c r="A355" s="6" t="s">
        <v>393</v>
      </c>
      <c r="B355" s="6" t="s">
        <v>394</v>
      </c>
      <c r="C355" s="78">
        <v>35139</v>
      </c>
      <c r="D355" s="6" t="s">
        <v>411</v>
      </c>
      <c r="E355" s="280">
        <v>776</v>
      </c>
      <c r="F355" s="275">
        <v>6</v>
      </c>
      <c r="G355" s="276">
        <v>8</v>
      </c>
      <c r="H355" s="280">
        <v>148</v>
      </c>
      <c r="I355" s="280">
        <v>41</v>
      </c>
      <c r="J355" s="280">
        <v>587</v>
      </c>
      <c r="K355" s="243">
        <f t="shared" si="50"/>
        <v>189</v>
      </c>
      <c r="L355" s="1">
        <f t="shared" si="49"/>
        <v>0.24355670103092783</v>
      </c>
    </row>
    <row r="356" spans="1:12" ht="15" x14ac:dyDescent="0.2">
      <c r="A356" s="6" t="s">
        <v>393</v>
      </c>
      <c r="B356" s="6" t="s">
        <v>394</v>
      </c>
      <c r="C356" s="78">
        <v>35142</v>
      </c>
      <c r="D356" s="6" t="s">
        <v>412</v>
      </c>
      <c r="E356" s="280">
        <v>1179</v>
      </c>
      <c r="F356" s="275">
        <v>6</v>
      </c>
      <c r="G356" s="276">
        <v>8</v>
      </c>
      <c r="H356" s="280">
        <v>240</v>
      </c>
      <c r="I356" s="280">
        <v>65</v>
      </c>
      <c r="J356" s="280">
        <v>874</v>
      </c>
      <c r="K356" s="343">
        <f t="shared" si="50"/>
        <v>305</v>
      </c>
      <c r="L356" s="344">
        <f t="shared" si="49"/>
        <v>0.2586938083121289</v>
      </c>
    </row>
    <row r="357" spans="1:12" x14ac:dyDescent="0.2">
      <c r="A357" s="70"/>
      <c r="B357" s="64" t="s">
        <v>413</v>
      </c>
      <c r="C357" s="29">
        <f>COUNT(C339:C356)</f>
        <v>18</v>
      </c>
      <c r="D357" s="28" t="s">
        <v>23</v>
      </c>
      <c r="E357" s="256">
        <f>SUBTOTAL(9,E339:E356)</f>
        <v>8643</v>
      </c>
      <c r="F357" s="287"/>
      <c r="G357" s="287"/>
      <c r="H357" s="199">
        <f>SUM(H339:H356)</f>
        <v>2118</v>
      </c>
      <c r="I357" s="199">
        <f>SUM(I339:I356)</f>
        <v>396</v>
      </c>
      <c r="J357" s="199">
        <f>SUM(J339:J356)</f>
        <v>6129</v>
      </c>
      <c r="K357" s="199">
        <f>SUBTOTAL(9,K339:K356)</f>
        <v>2514</v>
      </c>
      <c r="L357" s="3">
        <f t="shared" si="49"/>
        <v>0.29087122526900383</v>
      </c>
    </row>
    <row r="358" spans="1:12" ht="7.9" customHeight="1" x14ac:dyDescent="0.2">
      <c r="K358" s="99"/>
      <c r="L358" s="1"/>
    </row>
    <row r="359" spans="1:12" ht="12.75" thickBot="1" x14ac:dyDescent="0.25">
      <c r="A359" s="337"/>
      <c r="B359" s="36" t="s">
        <v>414</v>
      </c>
      <c r="C359" s="73">
        <v>35141</v>
      </c>
      <c r="D359" s="36" t="s">
        <v>414</v>
      </c>
      <c r="E359" s="261">
        <f>+H359+I359+J359</f>
        <v>33</v>
      </c>
      <c r="F359" s="310">
        <v>9</v>
      </c>
      <c r="G359" s="310">
        <v>12</v>
      </c>
      <c r="H359" s="202">
        <v>29</v>
      </c>
      <c r="I359" s="202">
        <v>1</v>
      </c>
      <c r="J359" s="202">
        <v>3</v>
      </c>
      <c r="K359" s="188">
        <f>+H359+I359</f>
        <v>30</v>
      </c>
      <c r="L359" s="74">
        <f>K359/E359</f>
        <v>0.90909090909090906</v>
      </c>
    </row>
    <row r="360" spans="1:12" s="6" customFormat="1" x14ac:dyDescent="0.2">
      <c r="A360" s="37"/>
      <c r="B360" s="38"/>
      <c r="C360" s="75">
        <f>COUNT(C359)</f>
        <v>1</v>
      </c>
      <c r="D360" s="40" t="s">
        <v>176</v>
      </c>
      <c r="E360" s="221">
        <f>SUBTOTAL(9,E359)</f>
        <v>33</v>
      </c>
      <c r="F360" s="297"/>
      <c r="G360" s="297"/>
      <c r="H360" s="109">
        <f>SUM(H359)</f>
        <v>29</v>
      </c>
      <c r="I360" s="109">
        <f>SUM(I359)</f>
        <v>1</v>
      </c>
      <c r="J360" s="250">
        <f>SUM(J359)</f>
        <v>3</v>
      </c>
      <c r="K360" s="109">
        <f>SUBTOTAL(9,K359)</f>
        <v>30</v>
      </c>
      <c r="L360" s="41">
        <f>K360/E360</f>
        <v>0.90909090909090906</v>
      </c>
    </row>
    <row r="361" spans="1:12" ht="9.6" customHeight="1" x14ac:dyDescent="0.2">
      <c r="K361" s="99"/>
      <c r="L361" s="1"/>
    </row>
    <row r="362" spans="1:12" s="54" customFormat="1" x14ac:dyDescent="0.2">
      <c r="A362" s="20"/>
      <c r="B362" s="21" t="s">
        <v>415</v>
      </c>
      <c r="C362" s="55">
        <f>+C357+C360</f>
        <v>19</v>
      </c>
      <c r="D362" s="23" t="s">
        <v>181</v>
      </c>
      <c r="E362" s="217">
        <f>SUBTOTAL(9,E339:E360)</f>
        <v>8676</v>
      </c>
      <c r="F362" s="290"/>
      <c r="G362" s="290"/>
      <c r="H362" s="105">
        <f>H357+H360</f>
        <v>2147</v>
      </c>
      <c r="I362" s="105">
        <f t="shared" ref="I362:J362" si="51">I357+I360</f>
        <v>397</v>
      </c>
      <c r="J362" s="105">
        <f t="shared" si="51"/>
        <v>6132</v>
      </c>
      <c r="K362" s="105">
        <f>SUBTOTAL(9,K339:K360)</f>
        <v>2544</v>
      </c>
      <c r="L362" s="24">
        <f>K362/E362</f>
        <v>0.29322268326417705</v>
      </c>
    </row>
    <row r="364" spans="1:12" x14ac:dyDescent="0.2">
      <c r="A364" s="164" t="s">
        <v>416</v>
      </c>
      <c r="B364" s="6" t="s">
        <v>417</v>
      </c>
      <c r="C364" s="78">
        <v>36326</v>
      </c>
      <c r="D364" s="6" t="s">
        <v>418</v>
      </c>
      <c r="E364" s="212">
        <v>5</v>
      </c>
      <c r="F364" s="286" t="s">
        <v>21</v>
      </c>
      <c r="G364" s="78">
        <v>12</v>
      </c>
      <c r="H364" s="99">
        <v>3</v>
      </c>
      <c r="I364" s="338">
        <v>0</v>
      </c>
      <c r="J364" s="99">
        <v>2</v>
      </c>
      <c r="K364" s="243">
        <f>H364+I364</f>
        <v>3</v>
      </c>
      <c r="L364" s="1">
        <f t="shared" ref="L364:L371" si="52">K364/E364</f>
        <v>0.6</v>
      </c>
    </row>
    <row r="365" spans="1:12" x14ac:dyDescent="0.2">
      <c r="A365" s="6" t="s">
        <v>416</v>
      </c>
      <c r="B365" s="6" t="s">
        <v>417</v>
      </c>
      <c r="C365" s="78">
        <v>36103</v>
      </c>
      <c r="D365" s="6" t="s">
        <v>419</v>
      </c>
      <c r="E365" s="277">
        <v>836</v>
      </c>
      <c r="F365" s="286">
        <v>5</v>
      </c>
      <c r="G365" s="286">
        <v>8</v>
      </c>
      <c r="H365" s="278">
        <v>249</v>
      </c>
      <c r="I365" s="278">
        <v>68</v>
      </c>
      <c r="J365" s="278">
        <v>519</v>
      </c>
      <c r="K365" s="243">
        <f t="shared" ref="K365:K370" si="53">H365+I365</f>
        <v>317</v>
      </c>
      <c r="L365" s="1">
        <f t="shared" si="52"/>
        <v>0.37918660287081341</v>
      </c>
    </row>
    <row r="366" spans="1:12" x14ac:dyDescent="0.2">
      <c r="A366" s="6" t="s">
        <v>416</v>
      </c>
      <c r="B366" s="6" t="s">
        <v>417</v>
      </c>
      <c r="C366" s="78">
        <v>36104</v>
      </c>
      <c r="D366" s="6" t="s">
        <v>420</v>
      </c>
      <c r="E366" s="277">
        <v>806</v>
      </c>
      <c r="F366" s="286">
        <v>9</v>
      </c>
      <c r="G366" s="286">
        <v>12</v>
      </c>
      <c r="H366" s="278">
        <v>198</v>
      </c>
      <c r="I366" s="278">
        <v>48</v>
      </c>
      <c r="J366" s="278">
        <v>560</v>
      </c>
      <c r="K366" s="243">
        <f t="shared" si="53"/>
        <v>246</v>
      </c>
      <c r="L366" s="1">
        <f t="shared" si="52"/>
        <v>0.30521091811414391</v>
      </c>
    </row>
    <row r="367" spans="1:12" x14ac:dyDescent="0.2">
      <c r="A367" s="6" t="s">
        <v>416</v>
      </c>
      <c r="B367" s="6" t="s">
        <v>417</v>
      </c>
      <c r="C367" s="78">
        <v>36106</v>
      </c>
      <c r="D367" s="6" t="s">
        <v>421</v>
      </c>
      <c r="E367" s="277">
        <v>304</v>
      </c>
      <c r="F367" s="286" t="s">
        <v>21</v>
      </c>
      <c r="G367" s="286">
        <v>4</v>
      </c>
      <c r="H367" s="278">
        <v>107</v>
      </c>
      <c r="I367" s="278">
        <v>11</v>
      </c>
      <c r="J367" s="278">
        <v>186</v>
      </c>
      <c r="K367" s="243">
        <f t="shared" si="53"/>
        <v>118</v>
      </c>
      <c r="L367" s="1">
        <f t="shared" si="52"/>
        <v>0.38815789473684209</v>
      </c>
    </row>
    <row r="368" spans="1:12" x14ac:dyDescent="0.2">
      <c r="A368" s="6" t="s">
        <v>416</v>
      </c>
      <c r="B368" s="6" t="s">
        <v>417</v>
      </c>
      <c r="C368" s="78">
        <v>36109</v>
      </c>
      <c r="D368" s="6" t="s">
        <v>422</v>
      </c>
      <c r="E368" s="277">
        <v>315</v>
      </c>
      <c r="F368" s="286" t="s">
        <v>21</v>
      </c>
      <c r="G368" s="286">
        <v>4</v>
      </c>
      <c r="H368" s="278">
        <v>69</v>
      </c>
      <c r="I368" s="278">
        <v>17</v>
      </c>
      <c r="J368" s="278">
        <v>229</v>
      </c>
      <c r="K368" s="243">
        <f t="shared" si="53"/>
        <v>86</v>
      </c>
      <c r="L368" s="1">
        <f t="shared" si="52"/>
        <v>0.27301587301587299</v>
      </c>
    </row>
    <row r="369" spans="1:15" x14ac:dyDescent="0.2">
      <c r="A369" s="6" t="s">
        <v>416</v>
      </c>
      <c r="B369" s="6" t="s">
        <v>417</v>
      </c>
      <c r="C369" s="78">
        <v>36111</v>
      </c>
      <c r="D369" s="6" t="s">
        <v>423</v>
      </c>
      <c r="E369" s="277">
        <v>301</v>
      </c>
      <c r="F369" s="286" t="s">
        <v>21</v>
      </c>
      <c r="G369" s="286">
        <v>4</v>
      </c>
      <c r="H369" s="278">
        <v>135</v>
      </c>
      <c r="I369" s="278">
        <v>22</v>
      </c>
      <c r="J369" s="278">
        <v>144</v>
      </c>
      <c r="K369" s="243">
        <f t="shared" si="53"/>
        <v>157</v>
      </c>
      <c r="L369" s="1">
        <f t="shared" si="52"/>
        <v>0.52159468438538203</v>
      </c>
    </row>
    <row r="370" spans="1:15" x14ac:dyDescent="0.2">
      <c r="A370" s="6" t="s">
        <v>416</v>
      </c>
      <c r="B370" s="6" t="s">
        <v>417</v>
      </c>
      <c r="C370" s="78">
        <v>36113</v>
      </c>
      <c r="D370" s="6" t="s">
        <v>424</v>
      </c>
      <c r="E370" s="339">
        <v>109</v>
      </c>
      <c r="F370" s="286" t="s">
        <v>15</v>
      </c>
      <c r="G370" s="286" t="s">
        <v>15</v>
      </c>
      <c r="H370" s="342">
        <v>25</v>
      </c>
      <c r="I370" s="342">
        <v>0</v>
      </c>
      <c r="J370" s="342">
        <v>84</v>
      </c>
      <c r="K370" s="343">
        <f t="shared" si="53"/>
        <v>25</v>
      </c>
      <c r="L370" s="344">
        <f t="shared" si="52"/>
        <v>0.22935779816513763</v>
      </c>
    </row>
    <row r="371" spans="1:15" x14ac:dyDescent="0.2">
      <c r="A371" s="70"/>
      <c r="B371" s="64" t="s">
        <v>425</v>
      </c>
      <c r="C371" s="29">
        <f>COUNT(C364:C370)</f>
        <v>7</v>
      </c>
      <c r="D371" s="28" t="s">
        <v>23</v>
      </c>
      <c r="E371" s="256">
        <f>SUBTOTAL(9,E364:E370)</f>
        <v>2676</v>
      </c>
      <c r="F371" s="287"/>
      <c r="G371" s="287"/>
      <c r="H371" s="199">
        <f>SUM(H364:H370)</f>
        <v>786</v>
      </c>
      <c r="I371" s="199">
        <f>SUM(I364:I370)</f>
        <v>166</v>
      </c>
      <c r="J371" s="199">
        <f>SUM(J364:J370)</f>
        <v>1724</v>
      </c>
      <c r="K371" s="199">
        <f>SUBTOTAL(9,K364:K370)</f>
        <v>952</v>
      </c>
      <c r="L371" s="3">
        <f t="shared" si="52"/>
        <v>0.35575485799701045</v>
      </c>
    </row>
    <row r="372" spans="1:15" ht="9" customHeight="1" x14ac:dyDescent="0.2"/>
    <row r="373" spans="1:15" x14ac:dyDescent="0.2">
      <c r="A373" s="6" t="s">
        <v>426</v>
      </c>
      <c r="B373" s="6" t="s">
        <v>427</v>
      </c>
      <c r="C373" s="78">
        <v>38104</v>
      </c>
      <c r="D373" s="6" t="s">
        <v>428</v>
      </c>
      <c r="E373" s="277">
        <v>535</v>
      </c>
      <c r="F373" s="286" t="s">
        <v>35</v>
      </c>
      <c r="G373" s="286">
        <v>4</v>
      </c>
      <c r="H373" s="278">
        <v>297</v>
      </c>
      <c r="I373" s="278">
        <v>49</v>
      </c>
      <c r="J373" s="278">
        <v>189</v>
      </c>
      <c r="K373" s="243">
        <f t="shared" ref="K373:K378" si="54">H373+I373</f>
        <v>346</v>
      </c>
      <c r="L373" s="1">
        <f t="shared" ref="L373:L379" si="55">K373/E373</f>
        <v>0.64672897196261681</v>
      </c>
    </row>
    <row r="374" spans="1:15" x14ac:dyDescent="0.2">
      <c r="A374" s="6" t="s">
        <v>426</v>
      </c>
      <c r="B374" s="6" t="s">
        <v>427</v>
      </c>
      <c r="C374" s="78">
        <v>38105</v>
      </c>
      <c r="D374" s="6" t="s">
        <v>429</v>
      </c>
      <c r="E374" s="277">
        <v>60</v>
      </c>
      <c r="F374" s="286" t="s">
        <v>15</v>
      </c>
      <c r="G374" s="286" t="s">
        <v>66</v>
      </c>
      <c r="H374" s="278">
        <v>23</v>
      </c>
      <c r="I374" s="278">
        <v>1</v>
      </c>
      <c r="J374" s="278">
        <v>36</v>
      </c>
      <c r="K374" s="243">
        <f t="shared" si="54"/>
        <v>24</v>
      </c>
      <c r="L374" s="1">
        <f t="shared" si="55"/>
        <v>0.4</v>
      </c>
    </row>
    <row r="375" spans="1:15" x14ac:dyDescent="0.2">
      <c r="A375" s="6" t="s">
        <v>426</v>
      </c>
      <c r="B375" s="6" t="s">
        <v>427</v>
      </c>
      <c r="C375" s="78">
        <v>38106</v>
      </c>
      <c r="D375" s="6" t="s">
        <v>430</v>
      </c>
      <c r="E375" s="277">
        <v>962</v>
      </c>
      <c r="F375" s="286">
        <v>9</v>
      </c>
      <c r="G375" s="286">
        <v>12</v>
      </c>
      <c r="H375" s="278">
        <v>320</v>
      </c>
      <c r="I375" s="278">
        <v>90</v>
      </c>
      <c r="J375" s="278">
        <v>552</v>
      </c>
      <c r="K375" s="243">
        <f t="shared" si="54"/>
        <v>410</v>
      </c>
      <c r="L375" s="1">
        <f t="shared" si="55"/>
        <v>0.42619542619542622</v>
      </c>
    </row>
    <row r="376" spans="1:15" x14ac:dyDescent="0.2">
      <c r="A376" s="6" t="s">
        <v>426</v>
      </c>
      <c r="B376" s="6" t="s">
        <v>427</v>
      </c>
      <c r="C376" s="78">
        <v>38107</v>
      </c>
      <c r="D376" s="6" t="s">
        <v>431</v>
      </c>
      <c r="E376" s="277">
        <v>1097</v>
      </c>
      <c r="F376" s="286">
        <v>5</v>
      </c>
      <c r="G376" s="286">
        <v>8</v>
      </c>
      <c r="H376" s="278">
        <v>475</v>
      </c>
      <c r="I376" s="278">
        <v>91</v>
      </c>
      <c r="J376" s="278">
        <v>531</v>
      </c>
      <c r="K376" s="243">
        <f t="shared" si="54"/>
        <v>566</v>
      </c>
      <c r="L376" s="1">
        <f t="shared" si="55"/>
        <v>0.51595259799453053</v>
      </c>
    </row>
    <row r="377" spans="1:15" x14ac:dyDescent="0.2">
      <c r="A377" s="6" t="s">
        <v>426</v>
      </c>
      <c r="B377" s="6" t="s">
        <v>427</v>
      </c>
      <c r="C377" s="78">
        <v>38109</v>
      </c>
      <c r="D377" s="6" t="s">
        <v>432</v>
      </c>
      <c r="E377" s="277">
        <v>477</v>
      </c>
      <c r="F377" s="286" t="s">
        <v>35</v>
      </c>
      <c r="G377" s="286">
        <v>4</v>
      </c>
      <c r="H377" s="278">
        <v>157</v>
      </c>
      <c r="I377" s="278">
        <v>37</v>
      </c>
      <c r="J377" s="278">
        <v>283</v>
      </c>
      <c r="K377" s="243">
        <f t="shared" si="54"/>
        <v>194</v>
      </c>
      <c r="L377" s="1">
        <f t="shared" si="55"/>
        <v>0.40670859538784065</v>
      </c>
    </row>
    <row r="378" spans="1:15" x14ac:dyDescent="0.2">
      <c r="A378" s="6" t="s">
        <v>426</v>
      </c>
      <c r="B378" s="6" t="s">
        <v>427</v>
      </c>
      <c r="C378" s="78">
        <v>38111</v>
      </c>
      <c r="D378" s="6" t="s">
        <v>433</v>
      </c>
      <c r="E378" s="339">
        <v>405</v>
      </c>
      <c r="F378" s="286" t="s">
        <v>15</v>
      </c>
      <c r="G378" s="286">
        <v>4</v>
      </c>
      <c r="H378" s="342">
        <v>179</v>
      </c>
      <c r="I378" s="342">
        <v>34</v>
      </c>
      <c r="J378" s="342">
        <v>192</v>
      </c>
      <c r="K378" s="343">
        <f t="shared" si="54"/>
        <v>213</v>
      </c>
      <c r="L378" s="344">
        <f t="shared" si="55"/>
        <v>0.52592592592592591</v>
      </c>
    </row>
    <row r="379" spans="1:15" x14ac:dyDescent="0.2">
      <c r="A379" s="25"/>
      <c r="B379" s="26" t="s">
        <v>434</v>
      </c>
      <c r="C379" s="29">
        <f>COUNT(C373:C378)</f>
        <v>6</v>
      </c>
      <c r="D379" s="28" t="s">
        <v>23</v>
      </c>
      <c r="E379" s="256">
        <f>SUBTOTAL(9,E373:E378)</f>
        <v>3536</v>
      </c>
      <c r="F379" s="287"/>
      <c r="G379" s="287"/>
      <c r="H379" s="199">
        <f>SUM(H373:H378)</f>
        <v>1451</v>
      </c>
      <c r="I379" s="199">
        <f>SUM(I373:I378)</f>
        <v>302</v>
      </c>
      <c r="J379" s="199">
        <f>SUM(J373:J378)</f>
        <v>1783</v>
      </c>
      <c r="K379" s="199">
        <f>SUBTOTAL(9,K373:K378)</f>
        <v>1753</v>
      </c>
      <c r="L379" s="3">
        <f t="shared" si="55"/>
        <v>0.49575791855203621</v>
      </c>
    </row>
    <row r="380" spans="1:15" ht="7.9" customHeight="1" x14ac:dyDescent="0.2"/>
    <row r="381" spans="1:15" x14ac:dyDescent="0.2">
      <c r="A381" s="6" t="s">
        <v>435</v>
      </c>
      <c r="B381" s="6" t="s">
        <v>436</v>
      </c>
      <c r="C381" s="78">
        <v>39101</v>
      </c>
      <c r="D381" s="6" t="s">
        <v>437</v>
      </c>
      <c r="E381" s="277">
        <v>441</v>
      </c>
      <c r="F381" s="286" t="s">
        <v>21</v>
      </c>
      <c r="G381" s="286">
        <v>5</v>
      </c>
      <c r="H381" s="278">
        <v>337</v>
      </c>
      <c r="I381" s="278">
        <v>31</v>
      </c>
      <c r="J381" s="278">
        <v>73</v>
      </c>
      <c r="K381" s="243">
        <f>H381+I381</f>
        <v>368</v>
      </c>
      <c r="L381" s="1">
        <f t="shared" ref="L381:L390" si="56">K381/E381</f>
        <v>0.8344671201814059</v>
      </c>
    </row>
    <row r="382" spans="1:15" x14ac:dyDescent="0.2">
      <c r="A382" s="6" t="s">
        <v>435</v>
      </c>
      <c r="B382" s="6" t="s">
        <v>436</v>
      </c>
      <c r="C382" s="78">
        <v>39110</v>
      </c>
      <c r="D382" s="6" t="s">
        <v>438</v>
      </c>
      <c r="E382" s="277">
        <v>425</v>
      </c>
      <c r="F382" s="286" t="s">
        <v>15</v>
      </c>
      <c r="G382" s="286">
        <v>2</v>
      </c>
      <c r="H382" s="278">
        <v>333</v>
      </c>
      <c r="I382" s="278">
        <v>19</v>
      </c>
      <c r="J382" s="278">
        <v>73</v>
      </c>
      <c r="K382" s="243">
        <f t="shared" ref="K382:K389" si="57">H382+I382</f>
        <v>352</v>
      </c>
      <c r="L382" s="1">
        <f t="shared" si="56"/>
        <v>0.82823529411764707</v>
      </c>
    </row>
    <row r="383" spans="1:15" x14ac:dyDescent="0.2">
      <c r="A383" s="164" t="s">
        <v>435</v>
      </c>
      <c r="B383" s="164" t="s">
        <v>436</v>
      </c>
      <c r="C383" s="167">
        <v>39115</v>
      </c>
      <c r="D383" s="164" t="s">
        <v>439</v>
      </c>
      <c r="E383" s="333">
        <v>402</v>
      </c>
      <c r="F383" s="306">
        <v>3</v>
      </c>
      <c r="G383" s="306">
        <v>5</v>
      </c>
      <c r="H383" s="334">
        <v>333</v>
      </c>
      <c r="I383" s="334">
        <v>28</v>
      </c>
      <c r="J383" s="334">
        <v>41</v>
      </c>
      <c r="K383" s="268">
        <f t="shared" si="57"/>
        <v>361</v>
      </c>
      <c r="L383" s="269">
        <f t="shared" si="56"/>
        <v>0.89800995024875618</v>
      </c>
      <c r="M383" s="54"/>
      <c r="N383" s="54"/>
      <c r="O383" s="54"/>
    </row>
    <row r="384" spans="1:15" x14ac:dyDescent="0.2">
      <c r="A384" s="6" t="s">
        <v>435</v>
      </c>
      <c r="B384" s="6" t="s">
        <v>436</v>
      </c>
      <c r="C384" s="78">
        <v>39117</v>
      </c>
      <c r="D384" s="6" t="s">
        <v>440</v>
      </c>
      <c r="E384" s="277">
        <v>448</v>
      </c>
      <c r="F384" s="286" t="s">
        <v>21</v>
      </c>
      <c r="G384" s="286">
        <v>5</v>
      </c>
      <c r="H384" s="278">
        <v>294</v>
      </c>
      <c r="I384" s="278">
        <v>54</v>
      </c>
      <c r="J384" s="278">
        <v>100</v>
      </c>
      <c r="K384" s="243">
        <f t="shared" si="57"/>
        <v>348</v>
      </c>
      <c r="L384" s="1">
        <f t="shared" si="56"/>
        <v>0.7767857142857143</v>
      </c>
    </row>
    <row r="385" spans="1:12" x14ac:dyDescent="0.2">
      <c r="A385" s="6" t="s">
        <v>435</v>
      </c>
      <c r="B385" s="6" t="s">
        <v>436</v>
      </c>
      <c r="C385" s="78">
        <v>39118</v>
      </c>
      <c r="D385" s="6" t="s">
        <v>441</v>
      </c>
      <c r="E385" s="277">
        <v>503</v>
      </c>
      <c r="F385" s="286" t="s">
        <v>15</v>
      </c>
      <c r="G385" s="286">
        <v>5</v>
      </c>
      <c r="H385" s="278">
        <v>364</v>
      </c>
      <c r="I385" s="278">
        <v>41</v>
      </c>
      <c r="J385" s="278">
        <v>98</v>
      </c>
      <c r="K385" s="243">
        <f t="shared" si="57"/>
        <v>405</v>
      </c>
      <c r="L385" s="1">
        <f t="shared" si="56"/>
        <v>0.80516898608349896</v>
      </c>
    </row>
    <row r="386" spans="1:12" x14ac:dyDescent="0.2">
      <c r="A386" s="6" t="s">
        <v>435</v>
      </c>
      <c r="B386" s="6" t="s">
        <v>436</v>
      </c>
      <c r="C386" s="78">
        <v>39119</v>
      </c>
      <c r="D386" s="6" t="s">
        <v>442</v>
      </c>
      <c r="E386" s="277">
        <v>401</v>
      </c>
      <c r="F386" s="286" t="s">
        <v>21</v>
      </c>
      <c r="G386" s="286">
        <v>5</v>
      </c>
      <c r="H386" s="278">
        <v>235</v>
      </c>
      <c r="I386" s="278">
        <v>24</v>
      </c>
      <c r="J386" s="278">
        <v>142</v>
      </c>
      <c r="K386" s="243">
        <f t="shared" si="57"/>
        <v>259</v>
      </c>
      <c r="L386" s="1">
        <f t="shared" si="56"/>
        <v>0.64588528678304236</v>
      </c>
    </row>
    <row r="387" spans="1:12" x14ac:dyDescent="0.2">
      <c r="A387" s="6" t="s">
        <v>435</v>
      </c>
      <c r="B387" s="6" t="s">
        <v>436</v>
      </c>
      <c r="C387" s="78">
        <v>39120</v>
      </c>
      <c r="D387" s="6" t="s">
        <v>443</v>
      </c>
      <c r="E387" s="277">
        <v>1614</v>
      </c>
      <c r="F387" s="286">
        <v>9</v>
      </c>
      <c r="G387" s="286">
        <v>12</v>
      </c>
      <c r="H387" s="278">
        <v>1013</v>
      </c>
      <c r="I387" s="278">
        <v>130</v>
      </c>
      <c r="J387" s="278">
        <v>471</v>
      </c>
      <c r="K387" s="243">
        <f t="shared" si="57"/>
        <v>1143</v>
      </c>
      <c r="L387" s="1">
        <f t="shared" si="56"/>
        <v>0.70817843866171004</v>
      </c>
    </row>
    <row r="388" spans="1:12" x14ac:dyDescent="0.2">
      <c r="A388" s="6" t="s">
        <v>435</v>
      </c>
      <c r="B388" s="6" t="s">
        <v>436</v>
      </c>
      <c r="C388" s="78">
        <v>39123</v>
      </c>
      <c r="D388" s="6" t="s">
        <v>444</v>
      </c>
      <c r="E388" s="277">
        <v>288</v>
      </c>
      <c r="F388" s="286" t="s">
        <v>21</v>
      </c>
      <c r="G388" s="286">
        <v>5</v>
      </c>
      <c r="H388" s="278">
        <v>246</v>
      </c>
      <c r="I388" s="278">
        <v>15</v>
      </c>
      <c r="J388" s="278">
        <v>27</v>
      </c>
      <c r="K388" s="243">
        <f t="shared" si="57"/>
        <v>261</v>
      </c>
      <c r="L388" s="1">
        <f t="shared" si="56"/>
        <v>0.90625</v>
      </c>
    </row>
    <row r="389" spans="1:12" x14ac:dyDescent="0.2">
      <c r="A389" s="6" t="s">
        <v>435</v>
      </c>
      <c r="B389" s="6" t="s">
        <v>436</v>
      </c>
      <c r="C389" s="78">
        <v>39128</v>
      </c>
      <c r="D389" s="6" t="s">
        <v>445</v>
      </c>
      <c r="E389" s="339">
        <v>693</v>
      </c>
      <c r="F389" s="286">
        <v>6</v>
      </c>
      <c r="G389" s="286">
        <v>8</v>
      </c>
      <c r="H389" s="342">
        <v>514</v>
      </c>
      <c r="I389" s="342">
        <v>53</v>
      </c>
      <c r="J389" s="342">
        <v>126</v>
      </c>
      <c r="K389" s="343">
        <f t="shared" si="57"/>
        <v>567</v>
      </c>
      <c r="L389" s="344">
        <f t="shared" si="56"/>
        <v>0.81818181818181823</v>
      </c>
    </row>
    <row r="390" spans="1:12" x14ac:dyDescent="0.2">
      <c r="A390" s="70"/>
      <c r="B390" s="64" t="s">
        <v>446</v>
      </c>
      <c r="C390" s="71">
        <f>COUNT(C381:C389)</f>
        <v>9</v>
      </c>
      <c r="D390" s="64" t="s">
        <v>23</v>
      </c>
      <c r="E390" s="335">
        <v>691</v>
      </c>
      <c r="F390" s="287">
        <v>6</v>
      </c>
      <c r="G390" s="287">
        <v>8</v>
      </c>
      <c r="H390" s="336">
        <v>521</v>
      </c>
      <c r="I390" s="336">
        <v>58</v>
      </c>
      <c r="J390" s="336">
        <v>112</v>
      </c>
      <c r="K390" s="199">
        <f>SUBTOTAL(9,K381:K389)</f>
        <v>4064</v>
      </c>
      <c r="L390" s="3">
        <f t="shared" si="56"/>
        <v>5.8813314037626627</v>
      </c>
    </row>
    <row r="392" spans="1:12" x14ac:dyDescent="0.2">
      <c r="A392" s="6" t="s">
        <v>447</v>
      </c>
      <c r="B392" s="6" t="s">
        <v>448</v>
      </c>
      <c r="C392" s="78">
        <v>39601</v>
      </c>
      <c r="D392" s="6" t="s">
        <v>449</v>
      </c>
      <c r="E392" s="277">
        <v>229</v>
      </c>
      <c r="F392" s="286">
        <v>9</v>
      </c>
      <c r="G392" s="286">
        <v>12</v>
      </c>
      <c r="H392" s="278">
        <v>101</v>
      </c>
      <c r="I392" s="278">
        <v>10</v>
      </c>
      <c r="J392" s="278">
        <v>118</v>
      </c>
      <c r="K392" s="243">
        <f>H392+I392</f>
        <v>111</v>
      </c>
      <c r="L392" s="1">
        <f>K392/E392</f>
        <v>0.48471615720524019</v>
      </c>
    </row>
    <row r="393" spans="1:12" x14ac:dyDescent="0.2">
      <c r="A393" s="6" t="s">
        <v>450</v>
      </c>
      <c r="B393" s="6" t="s">
        <v>451</v>
      </c>
      <c r="C393" s="78">
        <v>39602</v>
      </c>
      <c r="D393" s="6" t="s">
        <v>451</v>
      </c>
      <c r="E393" s="277">
        <v>220</v>
      </c>
      <c r="F393" s="286" t="s">
        <v>21</v>
      </c>
      <c r="G393" s="286">
        <v>3</v>
      </c>
      <c r="H393" s="278">
        <v>92</v>
      </c>
      <c r="I393" s="278">
        <v>24</v>
      </c>
      <c r="J393" s="278">
        <v>104</v>
      </c>
      <c r="K393" s="243">
        <f>H393+I393</f>
        <v>116</v>
      </c>
      <c r="L393" s="1">
        <f>K393/E393</f>
        <v>0.52727272727272723</v>
      </c>
    </row>
    <row r="394" spans="1:12" x14ac:dyDescent="0.2">
      <c r="A394" s="6" t="s">
        <v>447</v>
      </c>
      <c r="B394" s="6" t="s">
        <v>448</v>
      </c>
      <c r="C394" s="78">
        <v>39603</v>
      </c>
      <c r="D394" s="6" t="s">
        <v>452</v>
      </c>
      <c r="E394" s="339">
        <v>139</v>
      </c>
      <c r="F394" s="286">
        <v>6</v>
      </c>
      <c r="G394" s="286">
        <v>8</v>
      </c>
      <c r="H394" s="342">
        <v>52</v>
      </c>
      <c r="I394" s="342">
        <v>15</v>
      </c>
      <c r="J394" s="342">
        <v>72</v>
      </c>
      <c r="K394" s="343">
        <f>H394+I394</f>
        <v>67</v>
      </c>
      <c r="L394" s="344">
        <f>K394/E394</f>
        <v>0.48201438848920863</v>
      </c>
    </row>
    <row r="395" spans="1:12" s="6" customFormat="1" x14ac:dyDescent="0.2">
      <c r="A395" s="15"/>
      <c r="B395" s="16"/>
      <c r="C395" s="66">
        <f>COUNT(C392:C394)</f>
        <v>3</v>
      </c>
      <c r="D395" s="67" t="s">
        <v>49</v>
      </c>
      <c r="E395" s="72">
        <f>SUBTOTAL(9,E392:E394)</f>
        <v>588</v>
      </c>
      <c r="F395" s="309"/>
      <c r="G395" s="309"/>
      <c r="H395" s="108">
        <f>SUM(H392:H394)</f>
        <v>245</v>
      </c>
      <c r="I395" s="108">
        <f>SUM(I392:I394)</f>
        <v>49</v>
      </c>
      <c r="J395" s="108">
        <f>SUM(J392:J394)</f>
        <v>294</v>
      </c>
      <c r="K395" s="108">
        <f>SUBTOTAL(9,K392:K394)</f>
        <v>294</v>
      </c>
      <c r="L395" s="5">
        <f>K395/E395</f>
        <v>0.5</v>
      </c>
    </row>
    <row r="397" spans="1:12" s="54" customFormat="1" x14ac:dyDescent="0.2">
      <c r="A397" s="20"/>
      <c r="B397" s="21" t="s">
        <v>453</v>
      </c>
      <c r="C397" s="55">
        <f>+C390+C395</f>
        <v>12</v>
      </c>
      <c r="D397" s="23" t="s">
        <v>181</v>
      </c>
      <c r="E397" s="217">
        <f>SUBTOTAL(9,E381:E395)</f>
        <v>6494</v>
      </c>
      <c r="F397" s="290"/>
      <c r="G397" s="290"/>
      <c r="H397" s="105">
        <f>H390+H395</f>
        <v>766</v>
      </c>
      <c r="I397" s="105">
        <f t="shared" ref="I397:J397" si="58">I390+I395</f>
        <v>107</v>
      </c>
      <c r="J397" s="105">
        <f t="shared" si="58"/>
        <v>406</v>
      </c>
      <c r="K397" s="105">
        <f>SUBTOTAL(9,K381:K395)</f>
        <v>4358</v>
      </c>
      <c r="L397" s="24">
        <f>K397/E397</f>
        <v>0.67108099784416386</v>
      </c>
    </row>
    <row r="402" spans="1:15" x14ac:dyDescent="0.2">
      <c r="A402" s="6" t="s">
        <v>454</v>
      </c>
      <c r="B402" s="6" t="s">
        <v>455</v>
      </c>
      <c r="C402" s="78">
        <v>96104</v>
      </c>
      <c r="D402" s="6" t="s">
        <v>456</v>
      </c>
      <c r="E402" s="277">
        <v>253</v>
      </c>
      <c r="F402" s="286" t="s">
        <v>21</v>
      </c>
      <c r="G402" s="286">
        <v>5</v>
      </c>
      <c r="H402" s="278">
        <v>47</v>
      </c>
      <c r="I402" s="278">
        <v>9</v>
      </c>
      <c r="J402" s="278">
        <v>197</v>
      </c>
      <c r="K402" s="243">
        <f t="shared" ref="K402:K407" si="59">H402+I402</f>
        <v>56</v>
      </c>
      <c r="L402" s="1">
        <f t="shared" ref="L402:L408" si="60">K402/E402</f>
        <v>0.22134387351778656</v>
      </c>
    </row>
    <row r="403" spans="1:15" x14ac:dyDescent="0.2">
      <c r="A403" s="6" t="s">
        <v>454</v>
      </c>
      <c r="B403" s="6" t="s">
        <v>455</v>
      </c>
      <c r="C403" s="78">
        <v>96105</v>
      </c>
      <c r="D403" s="6" t="s">
        <v>457</v>
      </c>
      <c r="E403" s="277">
        <v>350</v>
      </c>
      <c r="F403" s="286" t="s">
        <v>21</v>
      </c>
      <c r="G403" s="286">
        <v>5</v>
      </c>
      <c r="H403" s="278">
        <v>105</v>
      </c>
      <c r="I403" s="278">
        <v>17</v>
      </c>
      <c r="J403" s="278">
        <v>228</v>
      </c>
      <c r="K403" s="243">
        <f t="shared" si="59"/>
        <v>122</v>
      </c>
      <c r="L403" s="1">
        <f t="shared" si="60"/>
        <v>0.34857142857142859</v>
      </c>
    </row>
    <row r="404" spans="1:15" x14ac:dyDescent="0.2">
      <c r="A404" s="6" t="s">
        <v>454</v>
      </c>
      <c r="B404" s="6" t="s">
        <v>455</v>
      </c>
      <c r="C404" s="78">
        <v>96106</v>
      </c>
      <c r="D404" s="6" t="s">
        <v>458</v>
      </c>
      <c r="E404" s="277">
        <v>272</v>
      </c>
      <c r="F404" s="286" t="s">
        <v>21</v>
      </c>
      <c r="G404" s="286">
        <v>5</v>
      </c>
      <c r="H404" s="278">
        <v>27</v>
      </c>
      <c r="I404" s="278">
        <v>16</v>
      </c>
      <c r="J404" s="278">
        <v>229</v>
      </c>
      <c r="K404" s="243">
        <f t="shared" si="59"/>
        <v>43</v>
      </c>
      <c r="L404" s="1">
        <f t="shared" si="60"/>
        <v>0.15808823529411764</v>
      </c>
    </row>
    <row r="405" spans="1:15" x14ac:dyDescent="0.2">
      <c r="A405" s="6" t="s">
        <v>454</v>
      </c>
      <c r="B405" s="6" t="s">
        <v>455</v>
      </c>
      <c r="C405" s="78">
        <v>96107</v>
      </c>
      <c r="D405" s="6" t="s">
        <v>459</v>
      </c>
      <c r="E405" s="277">
        <v>944</v>
      </c>
      <c r="F405" s="286">
        <v>9</v>
      </c>
      <c r="G405" s="286">
        <v>12</v>
      </c>
      <c r="H405" s="278">
        <v>198</v>
      </c>
      <c r="I405" s="278">
        <v>56</v>
      </c>
      <c r="J405" s="278">
        <v>690</v>
      </c>
      <c r="K405" s="243">
        <f t="shared" si="59"/>
        <v>254</v>
      </c>
      <c r="L405" s="1">
        <f t="shared" si="60"/>
        <v>0.2690677966101695</v>
      </c>
    </row>
    <row r="406" spans="1:15" x14ac:dyDescent="0.2">
      <c r="A406" s="6" t="s">
        <v>454</v>
      </c>
      <c r="B406" s="6" t="s">
        <v>455</v>
      </c>
      <c r="C406" s="78">
        <v>96112</v>
      </c>
      <c r="D406" s="6" t="s">
        <v>460</v>
      </c>
      <c r="E406" s="277">
        <v>762</v>
      </c>
      <c r="F406" s="286">
        <v>6</v>
      </c>
      <c r="G406" s="286">
        <v>8</v>
      </c>
      <c r="H406" s="278">
        <v>201</v>
      </c>
      <c r="I406" s="278">
        <v>51</v>
      </c>
      <c r="J406" s="278">
        <v>510</v>
      </c>
      <c r="K406" s="243">
        <f t="shared" si="59"/>
        <v>252</v>
      </c>
      <c r="L406" s="1">
        <f t="shared" si="60"/>
        <v>0.33070866141732286</v>
      </c>
    </row>
    <row r="407" spans="1:15" x14ac:dyDescent="0.2">
      <c r="A407" s="6" t="s">
        <v>454</v>
      </c>
      <c r="B407" s="6" t="s">
        <v>455</v>
      </c>
      <c r="C407" s="78">
        <v>96113</v>
      </c>
      <c r="D407" s="6" t="s">
        <v>461</v>
      </c>
      <c r="E407" s="339">
        <v>613</v>
      </c>
      <c r="F407" s="286" t="s">
        <v>15</v>
      </c>
      <c r="G407" s="286">
        <v>5</v>
      </c>
      <c r="H407" s="342">
        <v>189</v>
      </c>
      <c r="I407" s="342">
        <v>45</v>
      </c>
      <c r="J407" s="342">
        <v>379</v>
      </c>
      <c r="K407" s="343">
        <f t="shared" si="59"/>
        <v>234</v>
      </c>
      <c r="L407" s="344">
        <f t="shared" si="60"/>
        <v>0.38172920065252852</v>
      </c>
    </row>
    <row r="408" spans="1:15" x14ac:dyDescent="0.2">
      <c r="A408" s="70"/>
      <c r="B408" s="64" t="s">
        <v>462</v>
      </c>
      <c r="C408" s="29">
        <f>COUNT(C402:C407)</f>
        <v>6</v>
      </c>
      <c r="D408" s="28" t="s">
        <v>23</v>
      </c>
      <c r="E408" s="256">
        <f>SUBTOTAL(9,E402:E407)</f>
        <v>3194</v>
      </c>
      <c r="F408" s="287"/>
      <c r="G408" s="287"/>
      <c r="H408" s="199">
        <f>SUM(H402:H407)</f>
        <v>767</v>
      </c>
      <c r="I408" s="199">
        <f>SUM(I402:I407)</f>
        <v>194</v>
      </c>
      <c r="J408" s="199">
        <f>SUM(J402:J407)</f>
        <v>2233</v>
      </c>
      <c r="K408" s="199">
        <f>SUBTOTAL(9,K402:K407)</f>
        <v>961</v>
      </c>
      <c r="L408" s="3">
        <f t="shared" si="60"/>
        <v>0.30087664370695055</v>
      </c>
    </row>
    <row r="410" spans="1:15" ht="12.75" thickBot="1" x14ac:dyDescent="0.25">
      <c r="A410" s="122"/>
      <c r="B410" s="164" t="s">
        <v>463</v>
      </c>
      <c r="C410" s="270">
        <v>96114</v>
      </c>
      <c r="D410" s="164" t="s">
        <v>463</v>
      </c>
      <c r="E410" s="271">
        <f>+H410+I410+J410</f>
        <v>57</v>
      </c>
      <c r="F410" s="306">
        <v>9</v>
      </c>
      <c r="G410" s="306">
        <v>12</v>
      </c>
      <c r="H410" s="272">
        <v>24</v>
      </c>
      <c r="I410" s="272">
        <v>0</v>
      </c>
      <c r="J410" s="272">
        <v>33</v>
      </c>
      <c r="K410" s="273">
        <f>+H410+I410</f>
        <v>24</v>
      </c>
      <c r="L410" s="274">
        <f>K410/E410</f>
        <v>0.42105263157894735</v>
      </c>
      <c r="M410" s="54"/>
      <c r="N410" s="54"/>
      <c r="O410" s="54"/>
    </row>
    <row r="411" spans="1:15" x14ac:dyDescent="0.2">
      <c r="A411" s="37"/>
      <c r="B411" s="38"/>
      <c r="C411" s="76">
        <f>COUNT(C410)</f>
        <v>1</v>
      </c>
      <c r="D411" s="77" t="s">
        <v>176</v>
      </c>
      <c r="E411" s="221">
        <f>SUBTOTAL(9,E410)</f>
        <v>57</v>
      </c>
      <c r="F411" s="297"/>
      <c r="G411" s="297"/>
      <c r="H411" s="109">
        <f>SUM(H410)</f>
        <v>24</v>
      </c>
      <c r="I411" s="109">
        <f>SUM(I410)</f>
        <v>0</v>
      </c>
      <c r="J411" s="109">
        <f>SUM(J410)</f>
        <v>33</v>
      </c>
      <c r="K411" s="109">
        <f>SUBTOTAL(9,K410)</f>
        <v>24</v>
      </c>
      <c r="L411" s="41">
        <f>K411/E411</f>
        <v>0.42105263157894735</v>
      </c>
    </row>
    <row r="412" spans="1:15" x14ac:dyDescent="0.2">
      <c r="A412" s="35"/>
      <c r="E412" s="262"/>
      <c r="F412" s="296"/>
      <c r="G412" s="296"/>
      <c r="H412" s="187"/>
      <c r="I412" s="187"/>
      <c r="J412" s="187"/>
    </row>
    <row r="413" spans="1:15" s="54" customFormat="1" x14ac:dyDescent="0.2">
      <c r="A413" s="20"/>
      <c r="B413" s="21" t="s">
        <v>464</v>
      </c>
      <c r="C413" s="79">
        <f>+C408+C411</f>
        <v>7</v>
      </c>
      <c r="D413" s="23" t="s">
        <v>181</v>
      </c>
      <c r="E413" s="217">
        <f>SUBTOTAL(9,E402:E411)</f>
        <v>3251</v>
      </c>
      <c r="F413" s="290"/>
      <c r="G413" s="290"/>
      <c r="H413" s="105">
        <f>H408+H411</f>
        <v>791</v>
      </c>
      <c r="I413" s="105">
        <f>I408+I411</f>
        <v>194</v>
      </c>
      <c r="J413" s="105">
        <f>J408+J411</f>
        <v>2266</v>
      </c>
      <c r="K413" s="105">
        <f>SUBTOTAL(9,K402:K411)</f>
        <v>985</v>
      </c>
      <c r="L413" s="24">
        <f>K413/E413</f>
        <v>0.30298369732390035</v>
      </c>
    </row>
    <row r="415" spans="1:15" x14ac:dyDescent="0.2">
      <c r="A415" s="6" t="s">
        <v>465</v>
      </c>
      <c r="B415" s="6" t="s">
        <v>466</v>
      </c>
      <c r="C415" s="78">
        <v>97101</v>
      </c>
      <c r="D415" s="6" t="s">
        <v>467</v>
      </c>
      <c r="E415" s="277">
        <v>228</v>
      </c>
      <c r="F415" s="286" t="s">
        <v>21</v>
      </c>
      <c r="G415" s="286">
        <v>1</v>
      </c>
      <c r="H415" s="278">
        <v>36</v>
      </c>
      <c r="I415" s="278">
        <v>7</v>
      </c>
      <c r="J415" s="278">
        <v>185</v>
      </c>
      <c r="K415" s="243">
        <f>H415+I415</f>
        <v>43</v>
      </c>
      <c r="L415" s="1">
        <f t="shared" ref="L415:L420" si="61">K415/E415</f>
        <v>0.18859649122807018</v>
      </c>
    </row>
    <row r="416" spans="1:15" x14ac:dyDescent="0.2">
      <c r="A416" s="6" t="s">
        <v>465</v>
      </c>
      <c r="B416" s="6" t="s">
        <v>466</v>
      </c>
      <c r="C416" s="78">
        <v>97102</v>
      </c>
      <c r="D416" s="6" t="s">
        <v>468</v>
      </c>
      <c r="E416" s="277">
        <v>64</v>
      </c>
      <c r="F416" s="286" t="s">
        <v>15</v>
      </c>
      <c r="G416" s="286" t="s">
        <v>15</v>
      </c>
      <c r="H416" s="278">
        <v>13</v>
      </c>
      <c r="I416" s="278">
        <v>1</v>
      </c>
      <c r="J416" s="278">
        <v>50</v>
      </c>
      <c r="K416" s="243">
        <f>H416+I416</f>
        <v>14</v>
      </c>
      <c r="L416" s="1">
        <f t="shared" si="61"/>
        <v>0.21875</v>
      </c>
    </row>
    <row r="417" spans="1:12" x14ac:dyDescent="0.2">
      <c r="A417" s="6" t="s">
        <v>465</v>
      </c>
      <c r="B417" s="6" t="s">
        <v>466</v>
      </c>
      <c r="C417" s="78">
        <v>97103</v>
      </c>
      <c r="D417" s="6" t="s">
        <v>469</v>
      </c>
      <c r="E417" s="277">
        <v>582</v>
      </c>
      <c r="F417" s="286">
        <v>2</v>
      </c>
      <c r="G417" s="286">
        <v>6</v>
      </c>
      <c r="H417" s="278">
        <v>78</v>
      </c>
      <c r="I417" s="278">
        <v>22</v>
      </c>
      <c r="J417" s="278">
        <v>482</v>
      </c>
      <c r="K417" s="243">
        <f>H417+I417</f>
        <v>100</v>
      </c>
      <c r="L417" s="1">
        <f t="shared" si="61"/>
        <v>0.1718213058419244</v>
      </c>
    </row>
    <row r="418" spans="1:12" x14ac:dyDescent="0.2">
      <c r="A418" s="6" t="s">
        <v>465</v>
      </c>
      <c r="B418" s="6" t="s">
        <v>466</v>
      </c>
      <c r="C418" s="78">
        <v>97105</v>
      </c>
      <c r="D418" s="6" t="s">
        <v>470</v>
      </c>
      <c r="E418" s="277">
        <v>264</v>
      </c>
      <c r="F418" s="286">
        <v>7</v>
      </c>
      <c r="G418" s="286">
        <v>8</v>
      </c>
      <c r="H418" s="278">
        <v>31</v>
      </c>
      <c r="I418" s="278">
        <v>7</v>
      </c>
      <c r="J418" s="278">
        <v>226</v>
      </c>
      <c r="K418" s="243">
        <f>H418+I418</f>
        <v>38</v>
      </c>
      <c r="L418" s="1">
        <f t="shared" si="61"/>
        <v>0.14393939393939395</v>
      </c>
    </row>
    <row r="419" spans="1:12" x14ac:dyDescent="0.2">
      <c r="A419" s="6" t="s">
        <v>465</v>
      </c>
      <c r="B419" s="6" t="s">
        <v>466</v>
      </c>
      <c r="C419" s="78">
        <v>97106</v>
      </c>
      <c r="D419" s="6" t="s">
        <v>471</v>
      </c>
      <c r="E419" s="339">
        <v>490</v>
      </c>
      <c r="F419" s="286">
        <v>9</v>
      </c>
      <c r="G419" s="286">
        <v>12</v>
      </c>
      <c r="H419" s="342">
        <v>41</v>
      </c>
      <c r="I419" s="342">
        <v>18</v>
      </c>
      <c r="J419" s="342">
        <v>431</v>
      </c>
      <c r="K419" s="343">
        <f>H419+I419</f>
        <v>59</v>
      </c>
      <c r="L419" s="344">
        <f t="shared" si="61"/>
        <v>0.12040816326530612</v>
      </c>
    </row>
    <row r="420" spans="1:12" x14ac:dyDescent="0.2">
      <c r="A420" s="70"/>
      <c r="B420" s="184" t="s">
        <v>472</v>
      </c>
      <c r="C420" s="29">
        <f>COUNT(C415:C419)</f>
        <v>5</v>
      </c>
      <c r="D420" s="28" t="s">
        <v>23</v>
      </c>
      <c r="E420" s="256">
        <f>SUBTOTAL(9,E415:E419)</f>
        <v>1628</v>
      </c>
      <c r="F420" s="287"/>
      <c r="G420" s="287"/>
      <c r="H420" s="199">
        <f>SUM(H415:H419)</f>
        <v>199</v>
      </c>
      <c r="I420" s="199">
        <f>SUM(I415:I419)</f>
        <v>55</v>
      </c>
      <c r="J420" s="199">
        <f>SUM(J415:J419)</f>
        <v>1374</v>
      </c>
      <c r="K420" s="199">
        <f>SUBTOTAL(9,K415:K419)</f>
        <v>254</v>
      </c>
      <c r="L420" s="3">
        <f t="shared" si="61"/>
        <v>0.15601965601965603</v>
      </c>
    </row>
    <row r="422" spans="1:12" x14ac:dyDescent="0.2">
      <c r="A422" s="6" t="s">
        <v>473</v>
      </c>
      <c r="B422" s="6" t="s">
        <v>474</v>
      </c>
      <c r="C422" s="78">
        <v>97601</v>
      </c>
      <c r="D422" s="6" t="s">
        <v>475</v>
      </c>
      <c r="E422" s="277">
        <v>202</v>
      </c>
      <c r="F422" s="286">
        <v>9</v>
      </c>
      <c r="G422" s="286">
        <v>12</v>
      </c>
      <c r="H422" s="278">
        <v>71</v>
      </c>
      <c r="I422" s="278">
        <v>7</v>
      </c>
      <c r="J422" s="278">
        <v>124</v>
      </c>
      <c r="K422" s="243">
        <f>H422+I422</f>
        <v>78</v>
      </c>
      <c r="L422" s="1">
        <f>K422/E422</f>
        <v>0.38613861386138615</v>
      </c>
    </row>
    <row r="423" spans="1:12" s="6" customFormat="1" x14ac:dyDescent="0.2">
      <c r="A423" s="15"/>
      <c r="B423" s="16"/>
      <c r="C423" s="66">
        <f>COUNT(C422)</f>
        <v>1</v>
      </c>
      <c r="D423" s="67" t="s">
        <v>49</v>
      </c>
      <c r="E423" s="72">
        <f>SUBTOTAL(9,E422)</f>
        <v>202</v>
      </c>
      <c r="F423" s="309"/>
      <c r="G423" s="309"/>
      <c r="H423" s="108">
        <f>SUM(H422)</f>
        <v>71</v>
      </c>
      <c r="I423" s="108">
        <f>SUM(I422)</f>
        <v>7</v>
      </c>
      <c r="J423" s="252">
        <f>SUM(J422)</f>
        <v>124</v>
      </c>
      <c r="K423" s="108">
        <f>SUBTOTAL(9,K422)</f>
        <v>78</v>
      </c>
      <c r="L423" s="5">
        <f>K423/E423</f>
        <v>0.38613861386138615</v>
      </c>
    </row>
    <row r="425" spans="1:12" s="54" customFormat="1" x14ac:dyDescent="0.2">
      <c r="A425" s="20"/>
      <c r="B425" s="21" t="s">
        <v>476</v>
      </c>
      <c r="C425" s="79">
        <f>+C420+C423</f>
        <v>6</v>
      </c>
      <c r="D425" s="23" t="s">
        <v>181</v>
      </c>
      <c r="E425" s="217">
        <f>SUBTOTAL(9,E415:E423)</f>
        <v>1830</v>
      </c>
      <c r="F425" s="290"/>
      <c r="G425" s="290"/>
      <c r="H425" s="105">
        <f>H420+H423</f>
        <v>270</v>
      </c>
      <c r="I425" s="105">
        <f>I420+I423</f>
        <v>62</v>
      </c>
      <c r="J425" s="105">
        <f>J420+J423</f>
        <v>1498</v>
      </c>
      <c r="K425" s="105">
        <f>SUBTOTAL(9,K415:K423)</f>
        <v>332</v>
      </c>
      <c r="L425" s="24">
        <f>K425/E425</f>
        <v>0.18142076502732241</v>
      </c>
    </row>
    <row r="427" spans="1:12" x14ac:dyDescent="0.2">
      <c r="A427" s="6" t="s">
        <v>477</v>
      </c>
      <c r="B427" s="6" t="s">
        <v>478</v>
      </c>
      <c r="C427" s="78">
        <v>98101</v>
      </c>
      <c r="D427" s="6" t="s">
        <v>479</v>
      </c>
      <c r="E427" s="277">
        <v>1117</v>
      </c>
      <c r="F427" s="286">
        <v>9</v>
      </c>
      <c r="G427" s="286">
        <v>12</v>
      </c>
      <c r="H427" s="278">
        <v>159</v>
      </c>
      <c r="I427" s="278">
        <v>35</v>
      </c>
      <c r="J427" s="278">
        <v>923</v>
      </c>
      <c r="K427" s="243">
        <f>H427+I427</f>
        <v>194</v>
      </c>
      <c r="L427" s="1">
        <f t="shared" ref="L427:L434" si="62">K427/E427</f>
        <v>0.17367949865711726</v>
      </c>
    </row>
    <row r="428" spans="1:12" x14ac:dyDescent="0.2">
      <c r="A428" s="6" t="s">
        <v>477</v>
      </c>
      <c r="B428" s="6" t="s">
        <v>478</v>
      </c>
      <c r="C428" s="78">
        <v>98103</v>
      </c>
      <c r="D428" s="6" t="s">
        <v>480</v>
      </c>
      <c r="E428" s="277">
        <v>933</v>
      </c>
      <c r="F428" s="286">
        <v>5</v>
      </c>
      <c r="G428" s="286">
        <v>8</v>
      </c>
      <c r="H428" s="278">
        <v>165</v>
      </c>
      <c r="I428" s="278">
        <v>32</v>
      </c>
      <c r="J428" s="278">
        <v>736</v>
      </c>
      <c r="K428" s="243">
        <f t="shared" ref="K428:K433" si="63">H428+I428</f>
        <v>197</v>
      </c>
      <c r="L428" s="1">
        <f t="shared" si="62"/>
        <v>0.21114683815648447</v>
      </c>
    </row>
    <row r="429" spans="1:12" x14ac:dyDescent="0.2">
      <c r="A429" s="6" t="s">
        <v>477</v>
      </c>
      <c r="B429" s="6" t="s">
        <v>478</v>
      </c>
      <c r="C429" s="78">
        <v>98104</v>
      </c>
      <c r="D429" s="6" t="s">
        <v>481</v>
      </c>
      <c r="E429" s="277">
        <v>245</v>
      </c>
      <c r="F429" s="286" t="s">
        <v>21</v>
      </c>
      <c r="G429" s="286">
        <v>4</v>
      </c>
      <c r="H429" s="278">
        <v>45</v>
      </c>
      <c r="I429" s="278">
        <v>10</v>
      </c>
      <c r="J429" s="278">
        <v>190</v>
      </c>
      <c r="K429" s="243">
        <f t="shared" si="63"/>
        <v>55</v>
      </c>
      <c r="L429" s="1">
        <f t="shared" si="62"/>
        <v>0.22448979591836735</v>
      </c>
    </row>
    <row r="430" spans="1:12" x14ac:dyDescent="0.2">
      <c r="A430" s="6" t="s">
        <v>477</v>
      </c>
      <c r="B430" s="6" t="s">
        <v>478</v>
      </c>
      <c r="C430" s="78">
        <v>98105</v>
      </c>
      <c r="D430" s="6" t="s">
        <v>482</v>
      </c>
      <c r="E430" s="277">
        <v>392</v>
      </c>
      <c r="F430" s="286" t="s">
        <v>21</v>
      </c>
      <c r="G430" s="286">
        <v>4</v>
      </c>
      <c r="H430" s="278">
        <v>57</v>
      </c>
      <c r="I430" s="278">
        <v>8</v>
      </c>
      <c r="J430" s="278">
        <v>327</v>
      </c>
      <c r="K430" s="243">
        <f t="shared" si="63"/>
        <v>65</v>
      </c>
      <c r="L430" s="1">
        <f t="shared" si="62"/>
        <v>0.16581632653061223</v>
      </c>
    </row>
    <row r="431" spans="1:12" x14ac:dyDescent="0.2">
      <c r="A431" s="6" t="s">
        <v>477</v>
      </c>
      <c r="B431" s="6" t="s">
        <v>478</v>
      </c>
      <c r="C431" s="78">
        <v>98106</v>
      </c>
      <c r="D431" s="6" t="s">
        <v>483</v>
      </c>
      <c r="E431" s="277">
        <v>192</v>
      </c>
      <c r="F431" s="286" t="s">
        <v>21</v>
      </c>
      <c r="G431" s="286">
        <v>4</v>
      </c>
      <c r="H431" s="278">
        <v>38</v>
      </c>
      <c r="I431" s="278">
        <v>6</v>
      </c>
      <c r="J431" s="278">
        <v>148</v>
      </c>
      <c r="K431" s="243">
        <f t="shared" si="63"/>
        <v>44</v>
      </c>
      <c r="L431" s="1">
        <f t="shared" si="62"/>
        <v>0.22916666666666666</v>
      </c>
    </row>
    <row r="432" spans="1:12" x14ac:dyDescent="0.2">
      <c r="A432" s="6" t="s">
        <v>477</v>
      </c>
      <c r="B432" s="6" t="s">
        <v>478</v>
      </c>
      <c r="C432" s="78">
        <v>98107</v>
      </c>
      <c r="D432" s="6" t="s">
        <v>484</v>
      </c>
      <c r="E432" s="277">
        <v>283</v>
      </c>
      <c r="F432" s="286" t="s">
        <v>15</v>
      </c>
      <c r="G432" s="286">
        <v>4</v>
      </c>
      <c r="H432" s="278">
        <v>63</v>
      </c>
      <c r="I432" s="278">
        <v>6</v>
      </c>
      <c r="J432" s="278">
        <v>214</v>
      </c>
      <c r="K432" s="243">
        <f t="shared" si="63"/>
        <v>69</v>
      </c>
      <c r="L432" s="1">
        <f t="shared" si="62"/>
        <v>0.24381625441696114</v>
      </c>
    </row>
    <row r="433" spans="1:12" x14ac:dyDescent="0.2">
      <c r="A433" s="6" t="s">
        <v>477</v>
      </c>
      <c r="B433" s="6" t="s">
        <v>478</v>
      </c>
      <c r="C433" s="78">
        <v>98108</v>
      </c>
      <c r="D433" s="6" t="s">
        <v>485</v>
      </c>
      <c r="E433" s="339">
        <v>52</v>
      </c>
      <c r="F433" s="286" t="s">
        <v>21</v>
      </c>
      <c r="G433" s="286">
        <v>12</v>
      </c>
      <c r="H433" s="342">
        <v>31</v>
      </c>
      <c r="I433" s="342">
        <v>2</v>
      </c>
      <c r="J433" s="342">
        <v>19</v>
      </c>
      <c r="K433" s="343">
        <f t="shared" si="63"/>
        <v>33</v>
      </c>
      <c r="L433" s="344">
        <f t="shared" si="62"/>
        <v>0.63461538461538458</v>
      </c>
    </row>
    <row r="434" spans="1:12" ht="12.75" x14ac:dyDescent="0.2">
      <c r="A434" s="80"/>
      <c r="B434" s="81" t="s">
        <v>486</v>
      </c>
      <c r="C434" s="82">
        <f>COUNT(C427:C433)</f>
        <v>7</v>
      </c>
      <c r="D434" s="83" t="s">
        <v>23</v>
      </c>
      <c r="E434" s="256">
        <f>SUBTOTAL(9,E427:E433)</f>
        <v>3214</v>
      </c>
      <c r="F434" s="287"/>
      <c r="G434" s="287"/>
      <c r="H434" s="199">
        <f>SUM(H427:H433)</f>
        <v>558</v>
      </c>
      <c r="I434" s="199">
        <f>SUM(I427:I433)</f>
        <v>99</v>
      </c>
      <c r="J434" s="199">
        <f>SUM(J427:J433)</f>
        <v>2557</v>
      </c>
      <c r="K434" s="199">
        <f>SUBTOTAL(9,K427:K433)</f>
        <v>657</v>
      </c>
      <c r="L434" s="3">
        <f t="shared" si="62"/>
        <v>0.20441817050404482</v>
      </c>
    </row>
    <row r="436" spans="1:12" x14ac:dyDescent="0.2">
      <c r="A436" s="6" t="s">
        <v>487</v>
      </c>
      <c r="B436" s="6" t="s">
        <v>488</v>
      </c>
      <c r="C436" s="78">
        <v>99101</v>
      </c>
      <c r="D436" s="6" t="s">
        <v>489</v>
      </c>
      <c r="E436" s="277">
        <v>501</v>
      </c>
      <c r="F436" s="286">
        <v>6</v>
      </c>
      <c r="G436" s="286">
        <v>8</v>
      </c>
      <c r="H436" s="278">
        <v>58</v>
      </c>
      <c r="I436" s="278">
        <v>12</v>
      </c>
      <c r="J436" s="278">
        <v>431</v>
      </c>
      <c r="K436" s="243">
        <f>H436+I436</f>
        <v>70</v>
      </c>
      <c r="L436" s="1">
        <f>K436/E436</f>
        <v>0.13972055888223553</v>
      </c>
    </row>
    <row r="437" spans="1:12" x14ac:dyDescent="0.2">
      <c r="A437" s="6" t="s">
        <v>487</v>
      </c>
      <c r="B437" s="6" t="s">
        <v>488</v>
      </c>
      <c r="C437" s="78">
        <v>99102</v>
      </c>
      <c r="D437" s="6" t="s">
        <v>490</v>
      </c>
      <c r="E437" s="339">
        <v>801</v>
      </c>
      <c r="F437" s="286">
        <v>9</v>
      </c>
      <c r="G437" s="286">
        <v>12</v>
      </c>
      <c r="H437" s="342">
        <v>101</v>
      </c>
      <c r="I437" s="342">
        <v>18</v>
      </c>
      <c r="J437" s="342">
        <v>682</v>
      </c>
      <c r="K437" s="343">
        <f>H437+I437</f>
        <v>119</v>
      </c>
      <c r="L437" s="344">
        <f>K437/E437</f>
        <v>0.14856429463171036</v>
      </c>
    </row>
    <row r="438" spans="1:12" ht="12.75" x14ac:dyDescent="0.2">
      <c r="A438" s="84"/>
      <c r="B438" s="85" t="s">
        <v>491</v>
      </c>
      <c r="C438" s="86">
        <f>COUNT(C436:C437)</f>
        <v>2</v>
      </c>
      <c r="D438" s="83" t="s">
        <v>23</v>
      </c>
      <c r="E438" s="256">
        <f>SUBTOTAL(9,E436:E437)</f>
        <v>1302</v>
      </c>
      <c r="F438" s="287"/>
      <c r="G438" s="287"/>
      <c r="H438" s="199">
        <f>SUM(H436:H437)</f>
        <v>159</v>
      </c>
      <c r="I438" s="199">
        <f>SUM(I436:I437)</f>
        <v>30</v>
      </c>
      <c r="J438" s="199">
        <f>SUM(J436:J437)</f>
        <v>1113</v>
      </c>
      <c r="K438" s="199">
        <f>SUBTOTAL(9,K436:K437)</f>
        <v>189</v>
      </c>
      <c r="L438" s="3">
        <f>K438/E438</f>
        <v>0.14516129032258066</v>
      </c>
    </row>
    <row r="456" spans="1:12" s="131" customFormat="1" ht="39" thickBot="1" x14ac:dyDescent="0.25">
      <c r="A456" s="126"/>
      <c r="B456" s="127"/>
      <c r="C456" s="128" t="s">
        <v>492</v>
      </c>
      <c r="D456" s="129"/>
      <c r="E456" s="228" t="s">
        <v>493</v>
      </c>
      <c r="F456" s="311"/>
      <c r="G456" s="312"/>
      <c r="H456" s="206" t="s">
        <v>494</v>
      </c>
      <c r="I456" s="207" t="s">
        <v>495</v>
      </c>
      <c r="J456" s="253"/>
      <c r="K456" s="130" t="s">
        <v>9</v>
      </c>
      <c r="L456" s="130" t="s">
        <v>10</v>
      </c>
    </row>
    <row r="457" spans="1:12" s="131" customFormat="1" ht="13.5" thickBot="1" x14ac:dyDescent="0.25">
      <c r="A457" s="126"/>
      <c r="B457" s="132" t="s">
        <v>496</v>
      </c>
      <c r="C457" s="133">
        <f>+C8+C15+C30+C39+C67+C88+C96+C109+C112+C116+C120+C130+C146+C149+C155+C162+C167+C172+C175+C185+C196+C202+C227+C233+C296+C299+C307+C315+C330+C337+C362+C371+C379+C397+C413+C425+C434+C438</f>
        <v>306</v>
      </c>
      <c r="D457" s="134" t="s">
        <v>496</v>
      </c>
      <c r="E457" s="229">
        <f>+E8+E15+E30+E39+E67+E88+E96+E109+E112+E116+E120+E130+E146+E149+E155+E162+E167+E172+E175+E185+E196+E202+E227+E233+E296+E299+E307+E315+E330+E337+E362+E371+E379+E397+E413+E425+E434+E438</f>
        <v>140963</v>
      </c>
      <c r="F457" s="313"/>
      <c r="G457" s="314"/>
      <c r="H457" s="189">
        <f>+H8+H15+H30+H39+H67+H88+H96+H109+H112+H116+H120+H130+H146+H149+H155+H162+H167+H172+H175+H185+H196+H202+H227+H233+H296+H299+H307+H315+H330+H337+H362+H371+H379+H397+H413+H425+H434+H438</f>
        <v>55066</v>
      </c>
      <c r="I457" s="189">
        <f>+I8+I15+I30+I39+I67+I88+I96+I109+I112+I116+I120+I130+I146+I149+I155+I162+I167+I172+I175+I185+I196+I202+I227+I233+I296+I299+I307+I315+I330+I337+I362+I371+I379+I397+I413+I425+I434+I438</f>
        <v>7855</v>
      </c>
      <c r="J457" s="253"/>
      <c r="K457" s="254">
        <f t="shared" ref="K457:K463" si="64">H457+I457</f>
        <v>62921</v>
      </c>
      <c r="L457" s="135">
        <f t="shared" ref="L457:L463" si="65">K457/E457</f>
        <v>0.44636535828550755</v>
      </c>
    </row>
    <row r="458" spans="1:12" s="131" customFormat="1" ht="13.5" thickBot="1" x14ac:dyDescent="0.25">
      <c r="A458" s="126"/>
      <c r="B458" s="168" t="s">
        <v>497</v>
      </c>
      <c r="C458" s="136">
        <f>+C149+C299+C152</f>
        <v>3</v>
      </c>
      <c r="D458" s="137" t="s">
        <v>497</v>
      </c>
      <c r="E458" s="230">
        <f>SUM(E299+E152+E149)</f>
        <v>1743</v>
      </c>
      <c r="F458" s="315"/>
      <c r="G458" s="316"/>
      <c r="H458" s="190">
        <f>SUM(H299+H152+H149)</f>
        <v>922</v>
      </c>
      <c r="I458" s="190">
        <f>SUM(I299+I152+I149)</f>
        <v>204</v>
      </c>
      <c r="J458" s="253"/>
      <c r="K458" s="356">
        <f t="shared" si="64"/>
        <v>1126</v>
      </c>
      <c r="L458" s="138">
        <f t="shared" si="65"/>
        <v>0.64601262191623643</v>
      </c>
    </row>
    <row r="459" spans="1:12" s="131" customFormat="1" ht="13.5" thickBot="1" x14ac:dyDescent="0.25">
      <c r="A459" s="126"/>
      <c r="B459" s="139" t="s">
        <v>498</v>
      </c>
      <c r="C459" s="140">
        <f>C28+C86+C225+C293+C328+C395+C423</f>
        <v>28</v>
      </c>
      <c r="D459" s="141" t="s">
        <v>499</v>
      </c>
      <c r="E459" s="231">
        <f>E28+E86+E225+E293+E328+E395+E423</f>
        <v>8082</v>
      </c>
      <c r="F459" s="317"/>
      <c r="G459" s="318"/>
      <c r="H459" s="191">
        <f>H28+H86+H225+H293+H328+H395+H423</f>
        <v>4688</v>
      </c>
      <c r="I459" s="191">
        <f>I28+I86+I225+I293+I328+I395+I423</f>
        <v>847</v>
      </c>
      <c r="J459" s="253"/>
      <c r="K459" s="191">
        <f t="shared" si="64"/>
        <v>5535</v>
      </c>
      <c r="L459" s="142">
        <f t="shared" si="65"/>
        <v>0.68485523385300673</v>
      </c>
    </row>
    <row r="460" spans="1:12" s="131" customFormat="1" ht="13.5" thickBot="1" x14ac:dyDescent="0.25">
      <c r="A460" s="126"/>
      <c r="B460" s="143" t="s">
        <v>500</v>
      </c>
      <c r="C460" s="144">
        <f>+C8+C15+C23+C39+C67+C78+C96+C109+C112+C116+C120+C130+C138+C155+C162+C167+C172+C175+C185+C196+C202+C221+C233+C277+C307+C315+C324+C337+C357+C371+C379+C390+C408+C420+C434+C438</f>
        <v>271</v>
      </c>
      <c r="D460" s="145" t="s">
        <v>500</v>
      </c>
      <c r="E460" s="232">
        <f>+E8+E15+E23+E39+E67+E78+E96+E109+E112+E116+E120+E130+E138+E155+E162+E167+E172+E175+E185+E196+E202+E221+E233+E277+E307+E315+E324+E337+E357+E371+E379+E390+E408+E420+E434+E438</f>
        <v>125973</v>
      </c>
      <c r="F460" s="319"/>
      <c r="G460" s="320"/>
      <c r="H460" s="192">
        <f>+H8+H15+H23+H39+H67+H78+H96+H109+H112+H116+H120+H130+H138+H155+H162+H167+H172+H175+H185+H196+H202+H221+H233+H277+H307+H315+H324+H337+H357+H371+H379+H390+H408+H420+H434+H438</f>
        <v>49290</v>
      </c>
      <c r="I460" s="192">
        <f>+I8+I15+I23+I39+I67+I78+I96+I109+I112+I116+I120+I130+I138+I155+I162+I167+I172+I175+I185+I196+I202+I221+I233+I277+I307+I315+I324+I337+I357+I371+I379+I390+I408+I420+I434+I438</f>
        <v>6793</v>
      </c>
      <c r="J460" s="253"/>
      <c r="K460" s="192">
        <f>H460+I460</f>
        <v>56083</v>
      </c>
      <c r="L460" s="146">
        <f t="shared" si="65"/>
        <v>0.44519857429766696</v>
      </c>
    </row>
    <row r="461" spans="1:12" s="148" customFormat="1" ht="13.5" thickBot="1" x14ac:dyDescent="0.25">
      <c r="A461" s="147"/>
      <c r="B461" s="185" t="s">
        <v>501</v>
      </c>
      <c r="C461" s="170">
        <f>+C280</f>
        <v>1</v>
      </c>
      <c r="D461" s="169" t="s">
        <v>501</v>
      </c>
      <c r="E461" s="233">
        <f>+E280</f>
        <v>135</v>
      </c>
      <c r="F461" s="321"/>
      <c r="G461" s="322"/>
      <c r="H461" s="193">
        <f>+H280</f>
        <v>104</v>
      </c>
      <c r="I461" s="193">
        <f>+I280</f>
        <v>4</v>
      </c>
      <c r="J461" s="253"/>
      <c r="K461" s="193">
        <f>H461+I461</f>
        <v>108</v>
      </c>
      <c r="L461" s="171">
        <f t="shared" si="65"/>
        <v>0.8</v>
      </c>
    </row>
    <row r="462" spans="1:12" s="131" customFormat="1" ht="13.5" thickBot="1" x14ac:dyDescent="0.25">
      <c r="A462" s="126"/>
      <c r="B462" s="149" t="s">
        <v>502</v>
      </c>
      <c r="C462" s="150">
        <f>+C141+C360+C411</f>
        <v>3</v>
      </c>
      <c r="D462" s="151" t="s">
        <v>502</v>
      </c>
      <c r="E462" s="234">
        <f>+E141+E360+E411</f>
        <v>154</v>
      </c>
      <c r="F462" s="323"/>
      <c r="G462" s="324"/>
      <c r="H462" s="194">
        <f>+H141+H360+H411</f>
        <v>103</v>
      </c>
      <c r="I462" s="194">
        <f>+I141+I360+I411</f>
        <v>9</v>
      </c>
      <c r="J462" s="253"/>
      <c r="K462" s="194">
        <f>H462+I462</f>
        <v>112</v>
      </c>
      <c r="L462" s="152">
        <f t="shared" si="65"/>
        <v>0.72727272727272729</v>
      </c>
    </row>
    <row r="463" spans="1:12" s="131" customFormat="1" ht="13.5" thickBot="1" x14ac:dyDescent="0.25">
      <c r="A463" s="147"/>
      <c r="B463" s="153" t="s">
        <v>503</v>
      </c>
      <c r="C463" s="154">
        <f>+C144</f>
        <v>1</v>
      </c>
      <c r="D463" s="155" t="s">
        <v>504</v>
      </c>
      <c r="E463" s="235">
        <f>+E144</f>
        <v>26</v>
      </c>
      <c r="F463" s="325"/>
      <c r="G463" s="326"/>
      <c r="H463" s="195">
        <f>+H144</f>
        <v>13</v>
      </c>
      <c r="I463" s="195">
        <f>+I144</f>
        <v>1</v>
      </c>
      <c r="J463" s="210"/>
      <c r="K463" s="195">
        <f t="shared" si="64"/>
        <v>14</v>
      </c>
      <c r="L463" s="156">
        <f t="shared" si="65"/>
        <v>0.53846153846153844</v>
      </c>
    </row>
    <row r="464" spans="1:12" s="131" customFormat="1" ht="15.75" x14ac:dyDescent="0.25">
      <c r="A464" s="126"/>
      <c r="B464" s="157"/>
      <c r="C464" s="158"/>
      <c r="D464" s="157"/>
      <c r="E464" s="263"/>
      <c r="F464" s="327"/>
      <c r="G464" s="328"/>
      <c r="H464" s="196"/>
      <c r="I464" s="196"/>
      <c r="J464" s="196"/>
      <c r="K464" s="196"/>
      <c r="L464" s="159"/>
    </row>
    <row r="465" spans="1:12" s="131" customFormat="1" ht="15" x14ac:dyDescent="0.25">
      <c r="A465" s="126"/>
      <c r="B465" s="349" t="s">
        <v>505</v>
      </c>
      <c r="C465" s="349"/>
      <c r="D465" s="349"/>
      <c r="E465" s="349"/>
      <c r="F465" s="349"/>
      <c r="G465" s="349"/>
      <c r="H465" s="208"/>
      <c r="I465" s="209"/>
      <c r="J465" s="208"/>
      <c r="K465" s="208"/>
      <c r="L465" s="160"/>
    </row>
    <row r="466" spans="1:12" s="131" customFormat="1" ht="15" x14ac:dyDescent="0.25">
      <c r="A466" s="126"/>
      <c r="B466" s="161"/>
      <c r="C466" s="348" t="s">
        <v>506</v>
      </c>
      <c r="D466" s="348"/>
      <c r="E466" s="348"/>
      <c r="F466" s="348"/>
      <c r="G466" s="348"/>
      <c r="H466" s="208"/>
      <c r="I466" s="208"/>
      <c r="J466" s="209"/>
      <c r="K466" s="208"/>
      <c r="L466" s="160"/>
    </row>
    <row r="467" spans="1:12" s="131" customFormat="1" ht="15" x14ac:dyDescent="0.25">
      <c r="A467" s="126"/>
      <c r="B467" s="162"/>
      <c r="C467" s="348" t="s">
        <v>507</v>
      </c>
      <c r="D467" s="348"/>
      <c r="E467" s="348"/>
      <c r="F467" s="348"/>
      <c r="G467" s="348"/>
      <c r="H467" s="208"/>
      <c r="I467" s="208"/>
      <c r="J467" s="209"/>
      <c r="K467" s="208"/>
      <c r="L467" s="160"/>
    </row>
    <row r="468" spans="1:12" s="131" customFormat="1" ht="15" x14ac:dyDescent="0.25">
      <c r="A468" s="126"/>
      <c r="B468" s="162"/>
      <c r="C468" s="352"/>
      <c r="D468" s="352"/>
      <c r="E468" s="352"/>
      <c r="F468" s="352"/>
      <c r="G468" s="352"/>
      <c r="H468" s="208"/>
      <c r="I468" s="208"/>
      <c r="J468" s="208"/>
      <c r="K468" s="208"/>
      <c r="L468" s="160"/>
    </row>
    <row r="469" spans="1:12" s="131" customFormat="1" ht="15" x14ac:dyDescent="0.25">
      <c r="A469" s="126"/>
      <c r="B469" s="349" t="s">
        <v>508</v>
      </c>
      <c r="C469" s="349"/>
      <c r="D469" s="349"/>
      <c r="E469" s="349"/>
      <c r="F469" s="349"/>
      <c r="G469" s="349"/>
      <c r="H469" s="208"/>
      <c r="I469" s="208"/>
      <c r="J469" s="208"/>
      <c r="K469" s="208"/>
      <c r="L469" s="160"/>
    </row>
    <row r="470" spans="1:12" s="131" customFormat="1" ht="15" x14ac:dyDescent="0.25">
      <c r="A470" s="126"/>
      <c r="B470" s="162"/>
      <c r="C470" s="348" t="s">
        <v>509</v>
      </c>
      <c r="D470" s="348"/>
      <c r="E470" s="348"/>
      <c r="F470" s="348"/>
      <c r="G470" s="348"/>
      <c r="H470" s="208"/>
      <c r="I470" s="208"/>
      <c r="J470" s="208"/>
      <c r="K470" s="208"/>
      <c r="L470" s="160"/>
    </row>
    <row r="471" spans="1:12" s="131" customFormat="1" ht="15" x14ac:dyDescent="0.25">
      <c r="A471" s="126"/>
      <c r="B471" s="162"/>
      <c r="C471" s="161" t="s">
        <v>510</v>
      </c>
      <c r="D471" s="347"/>
      <c r="E471" s="162"/>
      <c r="F471" s="329"/>
      <c r="G471" s="329"/>
      <c r="H471" s="208"/>
      <c r="I471" s="208"/>
      <c r="J471" s="208"/>
      <c r="K471" s="208"/>
      <c r="L471" s="160"/>
    </row>
    <row r="472" spans="1:12" s="131" customFormat="1" ht="12.75" x14ac:dyDescent="0.2">
      <c r="A472" s="163"/>
      <c r="C472" s="163"/>
      <c r="E472" s="236"/>
      <c r="F472" s="330"/>
      <c r="G472" s="330"/>
      <c r="H472" s="210"/>
      <c r="I472" s="210"/>
      <c r="J472" s="210"/>
      <c r="K472" s="197"/>
      <c r="L472" s="163"/>
    </row>
    <row r="473" spans="1:12" s="131" customFormat="1" ht="15" x14ac:dyDescent="0.25">
      <c r="A473" s="163"/>
      <c r="B473" s="349" t="s">
        <v>511</v>
      </c>
      <c r="C473" s="349"/>
      <c r="D473" s="349"/>
      <c r="E473" s="349"/>
      <c r="F473" s="349"/>
      <c r="G473" s="349"/>
      <c r="H473" s="210"/>
      <c r="I473" s="210"/>
      <c r="J473" s="210"/>
      <c r="K473" s="210"/>
      <c r="L473" s="163"/>
    </row>
    <row r="474" spans="1:12" ht="15" x14ac:dyDescent="0.25">
      <c r="A474" s="35"/>
      <c r="C474" s="348" t="s">
        <v>512</v>
      </c>
      <c r="D474" s="348"/>
      <c r="E474" s="348"/>
      <c r="F474" s="348"/>
      <c r="G474" s="348"/>
      <c r="H474" s="211"/>
      <c r="I474" s="211"/>
      <c r="J474" s="211"/>
    </row>
    <row r="475" spans="1:12" ht="15" x14ac:dyDescent="0.25">
      <c r="A475" s="35"/>
      <c r="C475" s="161" t="s">
        <v>513</v>
      </c>
      <c r="D475" s="347"/>
      <c r="E475" s="162"/>
      <c r="F475" s="329"/>
      <c r="G475" s="329"/>
      <c r="H475" s="211"/>
      <c r="I475" s="211"/>
      <c r="J475" s="211"/>
    </row>
    <row r="476" spans="1:12" x14ac:dyDescent="0.2">
      <c r="A476" s="35"/>
      <c r="E476" s="262"/>
      <c r="F476" s="296"/>
      <c r="G476" s="296"/>
      <c r="H476" s="211"/>
      <c r="I476" s="211"/>
      <c r="J476" s="211"/>
    </row>
    <row r="477" spans="1:12" x14ac:dyDescent="0.2">
      <c r="A477" s="35"/>
      <c r="E477" s="262"/>
      <c r="F477" s="296"/>
      <c r="G477" s="296"/>
      <c r="H477" s="211"/>
      <c r="I477" s="211"/>
      <c r="J477" s="211"/>
    </row>
    <row r="478" spans="1:12" x14ac:dyDescent="0.2">
      <c r="A478" s="35"/>
      <c r="E478" s="262"/>
      <c r="F478" s="296"/>
      <c r="G478" s="296"/>
      <c r="H478" s="211"/>
      <c r="I478" s="211"/>
      <c r="J478" s="211"/>
    </row>
    <row r="479" spans="1:12" x14ac:dyDescent="0.2">
      <c r="A479" s="35"/>
      <c r="E479" s="262"/>
      <c r="F479" s="296"/>
      <c r="G479" s="296"/>
      <c r="H479" s="211"/>
      <c r="I479" s="211"/>
      <c r="J479" s="211"/>
    </row>
    <row r="480" spans="1:12" x14ac:dyDescent="0.2">
      <c r="A480" s="35"/>
      <c r="E480" s="262"/>
      <c r="F480" s="296"/>
      <c r="G480" s="296"/>
      <c r="H480" s="211"/>
      <c r="I480" s="211"/>
      <c r="J480" s="211"/>
    </row>
    <row r="481" spans="1:10" x14ac:dyDescent="0.2">
      <c r="A481" s="35"/>
      <c r="E481" s="262"/>
      <c r="F481" s="296"/>
      <c r="G481" s="296"/>
      <c r="H481" s="211"/>
      <c r="I481" s="211"/>
      <c r="J481" s="211"/>
    </row>
    <row r="482" spans="1:10" x14ac:dyDescent="0.2">
      <c r="A482" s="35"/>
      <c r="E482" s="262"/>
      <c r="F482" s="296"/>
      <c r="G482" s="296"/>
      <c r="H482" s="211"/>
      <c r="I482" s="211"/>
      <c r="J482" s="211"/>
    </row>
  </sheetData>
  <mergeCells count="9">
    <mergeCell ref="C470:G470"/>
    <mergeCell ref="B473:G473"/>
    <mergeCell ref="C474:G474"/>
    <mergeCell ref="F1:G1"/>
    <mergeCell ref="B465:G465"/>
    <mergeCell ref="C466:G466"/>
    <mergeCell ref="C467:G467"/>
    <mergeCell ref="C468:G468"/>
    <mergeCell ref="B469:G469"/>
  </mergeCells>
  <pageMargins left="0.45" right="0.45" top="0.75" bottom="0.5" header="0.3" footer="0.3"/>
  <pageSetup scale="86" orientation="landscape" r:id="rId1"/>
  <headerFooter>
    <oddHeader>&amp;CFree/Reduced Price Meal Eligibility As a Percentage (%) of Enrollment
Claim Month October 2018&amp;RJanuary31, 2019</oddHeader>
    <oddFooter>&amp;CPage &amp;P of &amp;N</oddFooter>
  </headerFooter>
  <rowBreaks count="1" manualBreakCount="1">
    <brk id="450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51C90C244C9419C3E73092C87AADF" ma:contentTypeVersion="10" ma:contentTypeDescription="Create a new document." ma:contentTypeScope="" ma:versionID="ee8c0736f01a928bed20fcde848f333f">
  <xsd:schema xmlns:xsd="http://www.w3.org/2001/XMLSchema" xmlns:xs="http://www.w3.org/2001/XMLSchema" xmlns:p="http://schemas.microsoft.com/office/2006/metadata/properties" xmlns:ns2="fb4ce569-0273-4228-9157-33b14876d013" xmlns:ns3="cb42a20e-e0b4-4657-87ca-b30564c93f19" targetNamespace="http://schemas.microsoft.com/office/2006/metadata/properties" ma:root="true" ma:fieldsID="4515059cf2dbcc993ea11d57e793bece" ns2:_="" ns3:_="">
    <xsd:import namespace="fb4ce569-0273-4228-9157-33b14876d013"/>
    <xsd:import namespace="cb42a20e-e0b4-4657-87ca-b30564c93f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2a20e-e0b4-4657-87ca-b30564c93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714D52-442C-4952-9BA6-8E60C2CBF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ce569-0273-4228-9157-33b14876d013"/>
    <ds:schemaRef ds:uri="cb42a20e-e0b4-4657-87ca-b30564c93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D72965-FD30-45F8-B059-0EC55EFB5F89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fb4ce569-0273-4228-9157-33b14876d013"/>
    <ds:schemaRef ds:uri="http://schemas.openxmlformats.org/package/2006/metadata/core-properties"/>
    <ds:schemaRef ds:uri="cb42a20e-e0b4-4657-87ca-b30564c93f19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1EC10BF-EB03-48C0-8D62-37DE0550774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64879A2-C6DF-408B-9057-7EBF40553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2018</vt:lpstr>
      <vt:lpstr>'October 2018'!Print_Area</vt:lpstr>
    </vt:vector>
  </TitlesOfParts>
  <Manager/>
  <Company>RIDE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Capece, Leslie</dc:creator>
  <cp:keywords/>
  <dc:description/>
  <cp:lastModifiedBy>Nadeau, Brett</cp:lastModifiedBy>
  <cp:revision/>
  <cp:lastPrinted>2019-02-26T19:37:09Z</cp:lastPrinted>
  <dcterms:created xsi:type="dcterms:W3CDTF">2017-02-14T20:38:59Z</dcterms:created>
  <dcterms:modified xsi:type="dcterms:W3CDTF">2019-02-26T19:59:34Z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Dahlin, Roxanne</vt:lpwstr>
  </property>
  <property fmtid="{D5CDD505-2E9C-101B-9397-08002B2CF9AE}" pid="3" name="Order">
    <vt:lpwstr>3574000.00000000</vt:lpwstr>
  </property>
  <property fmtid="{D5CDD505-2E9C-101B-9397-08002B2CF9AE}" pid="4" name="display_urn:schemas-microsoft-com:office:office#Author">
    <vt:lpwstr>Dahlin, Roxanne</vt:lpwstr>
  </property>
  <property fmtid="{D5CDD505-2E9C-101B-9397-08002B2CF9AE}" pid="5" name="ContentTypeId">
    <vt:lpwstr>0x010100C4E51C90C244C9419C3E73092C87AADF</vt:lpwstr>
  </property>
</Properties>
</file>