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Eligibility Report Oct 14 FINAL" sheetId="1" r:id="rId1"/>
  </sheets>
  <definedNames>
    <definedName name="_xlnm.Print_Titles" localSheetId="0">'Eligibility Report Oct 14 FINAL'!$1:$1</definedName>
  </definedNames>
  <calcPr calcId="145621"/>
</workbook>
</file>

<file path=xl/calcChain.xml><?xml version="1.0" encoding="utf-8"?>
<calcChain xmlns="http://schemas.openxmlformats.org/spreadsheetml/2006/main">
  <c r="C502" i="1" l="1"/>
  <c r="J463" i="1"/>
  <c r="I463" i="1"/>
  <c r="H463" i="1"/>
  <c r="C463" i="1"/>
  <c r="L462" i="1"/>
  <c r="K462" i="1"/>
  <c r="E462" i="1"/>
  <c r="K461" i="1"/>
  <c r="E461" i="1"/>
  <c r="E463" i="1" s="1"/>
  <c r="J459" i="1"/>
  <c r="I459" i="1"/>
  <c r="H459" i="1"/>
  <c r="C459" i="1"/>
  <c r="K458" i="1"/>
  <c r="L458" i="1" s="1"/>
  <c r="E458" i="1"/>
  <c r="L457" i="1"/>
  <c r="K457" i="1"/>
  <c r="E457" i="1"/>
  <c r="L456" i="1"/>
  <c r="K456" i="1"/>
  <c r="E456" i="1"/>
  <c r="K455" i="1"/>
  <c r="L455" i="1" s="1"/>
  <c r="E455" i="1"/>
  <c r="K454" i="1"/>
  <c r="L454" i="1" s="1"/>
  <c r="E454" i="1"/>
  <c r="L453" i="1"/>
  <c r="K453" i="1"/>
  <c r="E453" i="1"/>
  <c r="K452" i="1"/>
  <c r="E452" i="1"/>
  <c r="C445" i="1"/>
  <c r="L443" i="1"/>
  <c r="J443" i="1"/>
  <c r="I443" i="1"/>
  <c r="I445" i="1" s="1"/>
  <c r="H443" i="1"/>
  <c r="C443" i="1"/>
  <c r="L442" i="1"/>
  <c r="K442" i="1"/>
  <c r="K443" i="1" s="1"/>
  <c r="E442" i="1"/>
  <c r="E443" i="1" s="1"/>
  <c r="J440" i="1"/>
  <c r="I440" i="1"/>
  <c r="H440" i="1"/>
  <c r="H445" i="1" s="1"/>
  <c r="E440" i="1"/>
  <c r="C440" i="1"/>
  <c r="K439" i="1"/>
  <c r="E439" i="1"/>
  <c r="L438" i="1"/>
  <c r="K438" i="1"/>
  <c r="E438" i="1"/>
  <c r="K437" i="1"/>
  <c r="L437" i="1" s="1"/>
  <c r="E437" i="1"/>
  <c r="K436" i="1"/>
  <c r="E436" i="1"/>
  <c r="K435" i="1"/>
  <c r="L435" i="1" s="1"/>
  <c r="E435" i="1"/>
  <c r="K431" i="1"/>
  <c r="I431" i="1"/>
  <c r="H431" i="1"/>
  <c r="C431" i="1"/>
  <c r="L430" i="1"/>
  <c r="K430" i="1"/>
  <c r="E430" i="1"/>
  <c r="E431" i="1" s="1"/>
  <c r="J428" i="1"/>
  <c r="I428" i="1"/>
  <c r="I433" i="1" s="1"/>
  <c r="H428" i="1"/>
  <c r="H433" i="1" s="1"/>
  <c r="C428" i="1"/>
  <c r="K427" i="1"/>
  <c r="L427" i="1" s="1"/>
  <c r="E427" i="1"/>
  <c r="K426" i="1"/>
  <c r="L426" i="1" s="1"/>
  <c r="E426" i="1"/>
  <c r="L425" i="1"/>
  <c r="K425" i="1"/>
  <c r="E425" i="1"/>
  <c r="K424" i="1"/>
  <c r="L424" i="1" s="1"/>
  <c r="E424" i="1"/>
  <c r="K423" i="1"/>
  <c r="L423" i="1" s="1"/>
  <c r="E423" i="1"/>
  <c r="K422" i="1"/>
  <c r="E422" i="1"/>
  <c r="E428" i="1" s="1"/>
  <c r="J418" i="1"/>
  <c r="I418" i="1"/>
  <c r="H418" i="1"/>
  <c r="H420" i="1" s="1"/>
  <c r="C418" i="1"/>
  <c r="K417" i="1"/>
  <c r="E417" i="1"/>
  <c r="E418" i="1" s="1"/>
  <c r="J415" i="1"/>
  <c r="J420" i="1" s="1"/>
  <c r="I415" i="1"/>
  <c r="I420" i="1" s="1"/>
  <c r="H415" i="1"/>
  <c r="C415" i="1"/>
  <c r="C420" i="1" s="1"/>
  <c r="L414" i="1"/>
  <c r="K414" i="1"/>
  <c r="E414" i="1"/>
  <c r="L413" i="1"/>
  <c r="K413" i="1"/>
  <c r="E413" i="1"/>
  <c r="K412" i="1"/>
  <c r="E412" i="1"/>
  <c r="K411" i="1"/>
  <c r="E411" i="1"/>
  <c r="L411" i="1" s="1"/>
  <c r="L410" i="1"/>
  <c r="K410" i="1"/>
  <c r="E410" i="1"/>
  <c r="K409" i="1"/>
  <c r="L409" i="1" s="1"/>
  <c r="E409" i="1"/>
  <c r="K408" i="1"/>
  <c r="L408" i="1" s="1"/>
  <c r="E408" i="1"/>
  <c r="K407" i="1"/>
  <c r="L407" i="1" s="1"/>
  <c r="E407" i="1"/>
  <c r="L406" i="1"/>
  <c r="K406" i="1"/>
  <c r="E406" i="1"/>
  <c r="J404" i="1"/>
  <c r="I404" i="1"/>
  <c r="H404" i="1"/>
  <c r="C404" i="1"/>
  <c r="K403" i="1"/>
  <c r="L403" i="1" s="1"/>
  <c r="E403" i="1"/>
  <c r="K402" i="1"/>
  <c r="E402" i="1"/>
  <c r="L402" i="1" s="1"/>
  <c r="L401" i="1"/>
  <c r="K401" i="1"/>
  <c r="E401" i="1"/>
  <c r="K400" i="1"/>
  <c r="L400" i="1" s="1"/>
  <c r="E400" i="1"/>
  <c r="K399" i="1"/>
  <c r="L399" i="1" s="1"/>
  <c r="E399" i="1"/>
  <c r="K398" i="1"/>
  <c r="E398" i="1"/>
  <c r="K394" i="1"/>
  <c r="L394" i="1" s="1"/>
  <c r="I394" i="1"/>
  <c r="H394" i="1"/>
  <c r="C394" i="1"/>
  <c r="L393" i="1"/>
  <c r="K393" i="1"/>
  <c r="E393" i="1"/>
  <c r="E394" i="1" s="1"/>
  <c r="J391" i="1"/>
  <c r="I391" i="1"/>
  <c r="H391" i="1"/>
  <c r="H396" i="1" s="1"/>
  <c r="E391" i="1"/>
  <c r="C391" i="1"/>
  <c r="K390" i="1"/>
  <c r="E390" i="1"/>
  <c r="K389" i="1"/>
  <c r="L389" i="1" s="1"/>
  <c r="E389" i="1"/>
  <c r="L388" i="1"/>
  <c r="K388" i="1"/>
  <c r="E388" i="1"/>
  <c r="L387" i="1"/>
  <c r="K387" i="1"/>
  <c r="E387" i="1"/>
  <c r="K386" i="1"/>
  <c r="L386" i="1" s="1"/>
  <c r="E386" i="1"/>
  <c r="K385" i="1"/>
  <c r="E385" i="1"/>
  <c r="E396" i="1" s="1"/>
  <c r="H383" i="1"/>
  <c r="K381" i="1"/>
  <c r="L381" i="1" s="1"/>
  <c r="I381" i="1"/>
  <c r="H381" i="1"/>
  <c r="C381" i="1"/>
  <c r="L380" i="1"/>
  <c r="K380" i="1"/>
  <c r="E380" i="1"/>
  <c r="E381" i="1" s="1"/>
  <c r="J378" i="1"/>
  <c r="I378" i="1"/>
  <c r="H378" i="1"/>
  <c r="C378" i="1"/>
  <c r="C383" i="1" s="1"/>
  <c r="K377" i="1"/>
  <c r="L377" i="1" s="1"/>
  <c r="E377" i="1"/>
  <c r="K376" i="1"/>
  <c r="E376" i="1"/>
  <c r="L375" i="1"/>
  <c r="K375" i="1"/>
  <c r="E375" i="1"/>
  <c r="L374" i="1"/>
  <c r="K374" i="1"/>
  <c r="E374" i="1"/>
  <c r="K373" i="1"/>
  <c r="E373" i="1"/>
  <c r="K372" i="1"/>
  <c r="L372" i="1" s="1"/>
  <c r="E372" i="1"/>
  <c r="L371" i="1"/>
  <c r="K371" i="1"/>
  <c r="E371" i="1"/>
  <c r="K370" i="1"/>
  <c r="L370" i="1" s="1"/>
  <c r="E370" i="1"/>
  <c r="K369" i="1"/>
  <c r="L369" i="1" s="1"/>
  <c r="E369" i="1"/>
  <c r="K368" i="1"/>
  <c r="L368" i="1" s="1"/>
  <c r="E368" i="1"/>
  <c r="L367" i="1"/>
  <c r="K367" i="1"/>
  <c r="E367" i="1"/>
  <c r="L366" i="1"/>
  <c r="K366" i="1"/>
  <c r="E366" i="1"/>
  <c r="K365" i="1"/>
  <c r="L365" i="1" s="1"/>
  <c r="E365" i="1"/>
  <c r="K364" i="1"/>
  <c r="L364" i="1" s="1"/>
  <c r="E364" i="1"/>
  <c r="L363" i="1"/>
  <c r="K363" i="1"/>
  <c r="E363" i="1"/>
  <c r="K362" i="1"/>
  <c r="L362" i="1" s="1"/>
  <c r="E362" i="1"/>
  <c r="K361" i="1"/>
  <c r="L361" i="1" s="1"/>
  <c r="E361" i="1"/>
  <c r="K360" i="1"/>
  <c r="E360" i="1"/>
  <c r="L360" i="1" s="1"/>
  <c r="L359" i="1"/>
  <c r="K359" i="1"/>
  <c r="E359" i="1"/>
  <c r="L358" i="1"/>
  <c r="K358" i="1"/>
  <c r="E358" i="1"/>
  <c r="K357" i="1"/>
  <c r="E357" i="1"/>
  <c r="E378" i="1" s="1"/>
  <c r="K356" i="1"/>
  <c r="E356" i="1"/>
  <c r="L356" i="1" s="1"/>
  <c r="L355" i="1"/>
  <c r="K355" i="1"/>
  <c r="E355" i="1"/>
  <c r="J353" i="1"/>
  <c r="I353" i="1"/>
  <c r="H353" i="1"/>
  <c r="E353" i="1"/>
  <c r="C353" i="1"/>
  <c r="K352" i="1"/>
  <c r="L352" i="1" s="1"/>
  <c r="E352" i="1"/>
  <c r="K351" i="1"/>
  <c r="E351" i="1"/>
  <c r="L351" i="1" s="1"/>
  <c r="L350" i="1"/>
  <c r="K350" i="1"/>
  <c r="E350" i="1"/>
  <c r="L349" i="1"/>
  <c r="K349" i="1"/>
  <c r="E349" i="1"/>
  <c r="K348" i="1"/>
  <c r="L348" i="1" s="1"/>
  <c r="E348" i="1"/>
  <c r="K344" i="1"/>
  <c r="I344" i="1"/>
  <c r="H344" i="1"/>
  <c r="E344" i="1"/>
  <c r="L344" i="1" s="1"/>
  <c r="C344" i="1"/>
  <c r="K343" i="1"/>
  <c r="E343" i="1"/>
  <c r="L343" i="1" s="1"/>
  <c r="J341" i="1"/>
  <c r="I341" i="1"/>
  <c r="I346" i="1" s="1"/>
  <c r="H341" i="1"/>
  <c r="H346" i="1" s="1"/>
  <c r="C341" i="1"/>
  <c r="L340" i="1"/>
  <c r="K340" i="1"/>
  <c r="E340" i="1"/>
  <c r="K339" i="1"/>
  <c r="E339" i="1"/>
  <c r="E341" i="1" s="1"/>
  <c r="J337" i="1"/>
  <c r="I337" i="1"/>
  <c r="H337" i="1"/>
  <c r="C337" i="1"/>
  <c r="C346" i="1" s="1"/>
  <c r="L336" i="1"/>
  <c r="K336" i="1"/>
  <c r="E336" i="1"/>
  <c r="L335" i="1"/>
  <c r="K335" i="1"/>
  <c r="E335" i="1"/>
  <c r="K334" i="1"/>
  <c r="L334" i="1" s="1"/>
  <c r="E334" i="1"/>
  <c r="K333" i="1"/>
  <c r="E333" i="1"/>
  <c r="L333" i="1" s="1"/>
  <c r="L332" i="1"/>
  <c r="K332" i="1"/>
  <c r="E332" i="1"/>
  <c r="K331" i="1"/>
  <c r="L331" i="1" s="1"/>
  <c r="E331" i="1"/>
  <c r="K330" i="1"/>
  <c r="L330" i="1" s="1"/>
  <c r="E330" i="1"/>
  <c r="K329" i="1"/>
  <c r="E329" i="1"/>
  <c r="J327" i="1"/>
  <c r="I327" i="1"/>
  <c r="H327" i="1"/>
  <c r="C327" i="1"/>
  <c r="K326" i="1"/>
  <c r="L326" i="1" s="1"/>
  <c r="E326" i="1"/>
  <c r="K325" i="1"/>
  <c r="L325" i="1" s="1"/>
  <c r="E325" i="1"/>
  <c r="K324" i="1"/>
  <c r="E324" i="1"/>
  <c r="L324" i="1" s="1"/>
  <c r="L323" i="1"/>
  <c r="K323" i="1"/>
  <c r="E323" i="1"/>
  <c r="L322" i="1"/>
  <c r="K322" i="1"/>
  <c r="E322" i="1"/>
  <c r="K321" i="1"/>
  <c r="E321" i="1"/>
  <c r="E327" i="1" s="1"/>
  <c r="J319" i="1"/>
  <c r="I319" i="1"/>
  <c r="H319" i="1"/>
  <c r="C319" i="1"/>
  <c r="L318" i="1"/>
  <c r="K318" i="1"/>
  <c r="E318" i="1"/>
  <c r="L317" i="1"/>
  <c r="K317" i="1"/>
  <c r="E317" i="1"/>
  <c r="K316" i="1"/>
  <c r="E316" i="1"/>
  <c r="K315" i="1"/>
  <c r="L315" i="1" s="1"/>
  <c r="E315" i="1"/>
  <c r="L314" i="1"/>
  <c r="K314" i="1"/>
  <c r="K319" i="1" s="1"/>
  <c r="E314" i="1"/>
  <c r="K312" i="1"/>
  <c r="J312" i="1"/>
  <c r="I312" i="1"/>
  <c r="H312" i="1"/>
  <c r="E312" i="1"/>
  <c r="C312" i="1"/>
  <c r="K311" i="1"/>
  <c r="L311" i="1" s="1"/>
  <c r="E311" i="1"/>
  <c r="K310" i="1"/>
  <c r="L310" i="1" s="1"/>
  <c r="E310" i="1"/>
  <c r="J306" i="1"/>
  <c r="I306" i="1"/>
  <c r="H306" i="1"/>
  <c r="C306" i="1"/>
  <c r="K305" i="1"/>
  <c r="L305" i="1" s="1"/>
  <c r="E305" i="1"/>
  <c r="L304" i="1"/>
  <c r="K304" i="1"/>
  <c r="E304" i="1"/>
  <c r="L303" i="1"/>
  <c r="K303" i="1"/>
  <c r="E303" i="1"/>
  <c r="K302" i="1"/>
  <c r="L302" i="1" s="1"/>
  <c r="E302" i="1"/>
  <c r="K301" i="1"/>
  <c r="E301" i="1"/>
  <c r="L300" i="1"/>
  <c r="K300" i="1"/>
  <c r="E300" i="1"/>
  <c r="K299" i="1"/>
  <c r="L299" i="1" s="1"/>
  <c r="E299" i="1"/>
  <c r="K298" i="1"/>
  <c r="E298" i="1"/>
  <c r="K297" i="1"/>
  <c r="L297" i="1" s="1"/>
  <c r="E297" i="1"/>
  <c r="L296" i="1"/>
  <c r="K296" i="1"/>
  <c r="E296" i="1"/>
  <c r="J294" i="1"/>
  <c r="I294" i="1"/>
  <c r="H294" i="1"/>
  <c r="C294" i="1"/>
  <c r="K293" i="1"/>
  <c r="L293" i="1" s="1"/>
  <c r="E293" i="1"/>
  <c r="K292" i="1"/>
  <c r="E292" i="1"/>
  <c r="L291" i="1"/>
  <c r="K291" i="1"/>
  <c r="E291" i="1"/>
  <c r="L290" i="1"/>
  <c r="K290" i="1"/>
  <c r="E290" i="1"/>
  <c r="K289" i="1"/>
  <c r="E289" i="1"/>
  <c r="K288" i="1"/>
  <c r="L288" i="1" s="1"/>
  <c r="E288" i="1"/>
  <c r="L287" i="1"/>
  <c r="K287" i="1"/>
  <c r="E287" i="1"/>
  <c r="L286" i="1"/>
  <c r="K286" i="1"/>
  <c r="E286" i="1"/>
  <c r="K285" i="1"/>
  <c r="E285" i="1"/>
  <c r="K284" i="1"/>
  <c r="E284" i="1"/>
  <c r="E294" i="1" s="1"/>
  <c r="L283" i="1"/>
  <c r="K283" i="1"/>
  <c r="E283" i="1"/>
  <c r="K281" i="1"/>
  <c r="J281" i="1"/>
  <c r="I281" i="1"/>
  <c r="I502" i="1" s="1"/>
  <c r="H281" i="1"/>
  <c r="H502" i="1" s="1"/>
  <c r="K502" i="1" s="1"/>
  <c r="C281" i="1"/>
  <c r="K280" i="1"/>
  <c r="E280" i="1"/>
  <c r="E281" i="1" s="1"/>
  <c r="J278" i="1"/>
  <c r="I278" i="1"/>
  <c r="H278" i="1"/>
  <c r="C278" i="1"/>
  <c r="C308" i="1" s="1"/>
  <c r="L277" i="1"/>
  <c r="K277" i="1"/>
  <c r="E277" i="1"/>
  <c r="L276" i="1"/>
  <c r="K276" i="1"/>
  <c r="E276" i="1"/>
  <c r="K275" i="1"/>
  <c r="E275" i="1"/>
  <c r="K274" i="1"/>
  <c r="E274" i="1"/>
  <c r="L274" i="1" s="1"/>
  <c r="L273" i="1"/>
  <c r="K273" i="1"/>
  <c r="E273" i="1"/>
  <c r="L272" i="1"/>
  <c r="K272" i="1"/>
  <c r="E272" i="1"/>
  <c r="K271" i="1"/>
  <c r="L271" i="1" s="1"/>
  <c r="E271" i="1"/>
  <c r="K270" i="1"/>
  <c r="E270" i="1"/>
  <c r="L270" i="1" s="1"/>
  <c r="L269" i="1"/>
  <c r="K269" i="1"/>
  <c r="E269" i="1"/>
  <c r="L268" i="1"/>
  <c r="K268" i="1"/>
  <c r="E268" i="1"/>
  <c r="K267" i="1"/>
  <c r="E267" i="1"/>
  <c r="K266" i="1"/>
  <c r="E266" i="1"/>
  <c r="L266" i="1" s="1"/>
  <c r="L265" i="1"/>
  <c r="K265" i="1"/>
  <c r="E265" i="1"/>
  <c r="L264" i="1"/>
  <c r="K264" i="1"/>
  <c r="E264" i="1"/>
  <c r="K263" i="1"/>
  <c r="L263" i="1" s="1"/>
  <c r="E263" i="1"/>
  <c r="K262" i="1"/>
  <c r="E262" i="1"/>
  <c r="L262" i="1" s="1"/>
  <c r="L261" i="1"/>
  <c r="K261" i="1"/>
  <c r="E261" i="1"/>
  <c r="L260" i="1"/>
  <c r="K260" i="1"/>
  <c r="E260" i="1"/>
  <c r="K259" i="1"/>
  <c r="E259" i="1"/>
  <c r="K258" i="1"/>
  <c r="E258" i="1"/>
  <c r="L258" i="1" s="1"/>
  <c r="L257" i="1"/>
  <c r="K257" i="1"/>
  <c r="E257" i="1"/>
  <c r="L256" i="1"/>
  <c r="K256" i="1"/>
  <c r="E256" i="1"/>
  <c r="K255" i="1"/>
  <c r="L255" i="1" s="1"/>
  <c r="E255" i="1"/>
  <c r="K254" i="1"/>
  <c r="E254" i="1"/>
  <c r="L254" i="1" s="1"/>
  <c r="L253" i="1"/>
  <c r="K253" i="1"/>
  <c r="E253" i="1"/>
  <c r="L252" i="1"/>
  <c r="K252" i="1"/>
  <c r="E252" i="1"/>
  <c r="K251" i="1"/>
  <c r="E251" i="1"/>
  <c r="K250" i="1"/>
  <c r="E250" i="1"/>
  <c r="L250" i="1" s="1"/>
  <c r="L249" i="1"/>
  <c r="K249" i="1"/>
  <c r="E249" i="1"/>
  <c r="L248" i="1"/>
  <c r="K248" i="1"/>
  <c r="E248" i="1"/>
  <c r="K247" i="1"/>
  <c r="L247" i="1" s="1"/>
  <c r="E247" i="1"/>
  <c r="K246" i="1"/>
  <c r="E246" i="1"/>
  <c r="L246" i="1" s="1"/>
  <c r="L245" i="1"/>
  <c r="K245" i="1"/>
  <c r="E245" i="1"/>
  <c r="L244" i="1"/>
  <c r="K244" i="1"/>
  <c r="E244" i="1"/>
  <c r="K243" i="1"/>
  <c r="E243" i="1"/>
  <c r="K242" i="1"/>
  <c r="E242" i="1"/>
  <c r="L242" i="1" s="1"/>
  <c r="L241" i="1"/>
  <c r="K241" i="1"/>
  <c r="E241" i="1"/>
  <c r="L240" i="1"/>
  <c r="K240" i="1"/>
  <c r="E240" i="1"/>
  <c r="E278" i="1" s="1"/>
  <c r="J238" i="1"/>
  <c r="I238" i="1"/>
  <c r="H238" i="1"/>
  <c r="C238" i="1"/>
  <c r="K237" i="1"/>
  <c r="E237" i="1"/>
  <c r="L237" i="1" s="1"/>
  <c r="L236" i="1"/>
  <c r="K236" i="1"/>
  <c r="E236" i="1"/>
  <c r="L235" i="1"/>
  <c r="K235" i="1"/>
  <c r="K238" i="1" s="1"/>
  <c r="L238" i="1" s="1"/>
  <c r="E235" i="1"/>
  <c r="K234" i="1"/>
  <c r="E234" i="1"/>
  <c r="E238" i="1" s="1"/>
  <c r="J230" i="1"/>
  <c r="I230" i="1"/>
  <c r="H230" i="1"/>
  <c r="E230" i="1"/>
  <c r="C230" i="1"/>
  <c r="K229" i="1"/>
  <c r="E229" i="1"/>
  <c r="L229" i="1" s="1"/>
  <c r="K228" i="1"/>
  <c r="E228" i="1"/>
  <c r="J226" i="1"/>
  <c r="J232" i="1" s="1"/>
  <c r="I226" i="1"/>
  <c r="I232" i="1" s="1"/>
  <c r="H226" i="1"/>
  <c r="H232" i="1" s="1"/>
  <c r="C226" i="1"/>
  <c r="C232" i="1" s="1"/>
  <c r="L225" i="1"/>
  <c r="K225" i="1"/>
  <c r="E225" i="1"/>
  <c r="K224" i="1"/>
  <c r="L224" i="1" s="1"/>
  <c r="E224" i="1"/>
  <c r="K223" i="1"/>
  <c r="L223" i="1" s="1"/>
  <c r="E223" i="1"/>
  <c r="K222" i="1"/>
  <c r="E222" i="1"/>
  <c r="L222" i="1" s="1"/>
  <c r="L221" i="1"/>
  <c r="K221" i="1"/>
  <c r="E221" i="1"/>
  <c r="K220" i="1"/>
  <c r="L220" i="1" s="1"/>
  <c r="E220" i="1"/>
  <c r="K219" i="1"/>
  <c r="L219" i="1" s="1"/>
  <c r="E219" i="1"/>
  <c r="K218" i="1"/>
  <c r="E218" i="1"/>
  <c r="L218" i="1" s="1"/>
  <c r="L217" i="1"/>
  <c r="K217" i="1"/>
  <c r="E217" i="1"/>
  <c r="K216" i="1"/>
  <c r="L216" i="1" s="1"/>
  <c r="E216" i="1"/>
  <c r="K215" i="1"/>
  <c r="L215" i="1" s="1"/>
  <c r="E215" i="1"/>
  <c r="K214" i="1"/>
  <c r="E214" i="1"/>
  <c r="L214" i="1" s="1"/>
  <c r="L213" i="1"/>
  <c r="K213" i="1"/>
  <c r="E213" i="1"/>
  <c r="K212" i="1"/>
  <c r="L212" i="1" s="1"/>
  <c r="E212" i="1"/>
  <c r="K211" i="1"/>
  <c r="L211" i="1" s="1"/>
  <c r="E211" i="1"/>
  <c r="K210" i="1"/>
  <c r="E210" i="1"/>
  <c r="L210" i="1" s="1"/>
  <c r="L209" i="1"/>
  <c r="K209" i="1"/>
  <c r="E209" i="1"/>
  <c r="E226" i="1" s="1"/>
  <c r="E232" i="1" s="1"/>
  <c r="K207" i="1"/>
  <c r="L207" i="1" s="1"/>
  <c r="J207" i="1"/>
  <c r="I207" i="1"/>
  <c r="H207" i="1"/>
  <c r="E207" i="1"/>
  <c r="C207" i="1"/>
  <c r="K206" i="1"/>
  <c r="L206" i="1" s="1"/>
  <c r="E206" i="1"/>
  <c r="K205" i="1"/>
  <c r="E205" i="1"/>
  <c r="L205" i="1" s="1"/>
  <c r="L204" i="1"/>
  <c r="K204" i="1"/>
  <c r="E204" i="1"/>
  <c r="K203" i="1"/>
  <c r="L203" i="1" s="1"/>
  <c r="E203" i="1"/>
  <c r="J201" i="1"/>
  <c r="I201" i="1"/>
  <c r="H201" i="1"/>
  <c r="E201" i="1"/>
  <c r="C201" i="1"/>
  <c r="K200" i="1"/>
  <c r="E200" i="1"/>
  <c r="L200" i="1" s="1"/>
  <c r="L199" i="1"/>
  <c r="K199" i="1"/>
  <c r="E199" i="1"/>
  <c r="K198" i="1"/>
  <c r="L198" i="1" s="1"/>
  <c r="E198" i="1"/>
  <c r="K197" i="1"/>
  <c r="L197" i="1" s="1"/>
  <c r="E197" i="1"/>
  <c r="K196" i="1"/>
  <c r="E196" i="1"/>
  <c r="L196" i="1" s="1"/>
  <c r="L195" i="1"/>
  <c r="K195" i="1"/>
  <c r="E195" i="1"/>
  <c r="K194" i="1"/>
  <c r="L194" i="1" s="1"/>
  <c r="E194" i="1"/>
  <c r="K193" i="1"/>
  <c r="L193" i="1" s="1"/>
  <c r="E193" i="1"/>
  <c r="K192" i="1"/>
  <c r="E192" i="1"/>
  <c r="L192" i="1" s="1"/>
  <c r="J190" i="1"/>
  <c r="I190" i="1"/>
  <c r="H190" i="1"/>
  <c r="C190" i="1"/>
  <c r="K189" i="1"/>
  <c r="L189" i="1" s="1"/>
  <c r="E189" i="1"/>
  <c r="K188" i="1"/>
  <c r="L188" i="1" s="1"/>
  <c r="E188" i="1"/>
  <c r="K187" i="1"/>
  <c r="E187" i="1"/>
  <c r="L187" i="1" s="1"/>
  <c r="L186" i="1"/>
  <c r="K186" i="1"/>
  <c r="E186" i="1"/>
  <c r="K185" i="1"/>
  <c r="L185" i="1" s="1"/>
  <c r="E185" i="1"/>
  <c r="K184" i="1"/>
  <c r="L184" i="1" s="1"/>
  <c r="E184" i="1"/>
  <c r="K183" i="1"/>
  <c r="E183" i="1"/>
  <c r="L182" i="1"/>
  <c r="K182" i="1"/>
  <c r="E182" i="1"/>
  <c r="J176" i="1"/>
  <c r="I176" i="1"/>
  <c r="H176" i="1"/>
  <c r="E176" i="1"/>
  <c r="C176" i="1"/>
  <c r="K175" i="1"/>
  <c r="L175" i="1" s="1"/>
  <c r="E175" i="1"/>
  <c r="J173" i="1"/>
  <c r="I173" i="1"/>
  <c r="H173" i="1"/>
  <c r="C173" i="1"/>
  <c r="L172" i="1"/>
  <c r="K172" i="1"/>
  <c r="E172" i="1"/>
  <c r="K171" i="1"/>
  <c r="L171" i="1" s="1"/>
  <c r="E171" i="1"/>
  <c r="K170" i="1"/>
  <c r="E170" i="1"/>
  <c r="E173" i="1" s="1"/>
  <c r="J168" i="1"/>
  <c r="I168" i="1"/>
  <c r="H168" i="1"/>
  <c r="C168" i="1"/>
  <c r="L167" i="1"/>
  <c r="K167" i="1"/>
  <c r="E167" i="1"/>
  <c r="K166" i="1"/>
  <c r="L166" i="1" s="1"/>
  <c r="E166" i="1"/>
  <c r="K165" i="1"/>
  <c r="E165" i="1"/>
  <c r="E168" i="1" s="1"/>
  <c r="J163" i="1"/>
  <c r="I163" i="1"/>
  <c r="H163" i="1"/>
  <c r="C163" i="1"/>
  <c r="L162" i="1"/>
  <c r="K162" i="1"/>
  <c r="E162" i="1"/>
  <c r="K161" i="1"/>
  <c r="L161" i="1" s="1"/>
  <c r="E161" i="1"/>
  <c r="K160" i="1"/>
  <c r="L160" i="1" s="1"/>
  <c r="E160" i="1"/>
  <c r="K159" i="1"/>
  <c r="E159" i="1"/>
  <c r="L159" i="1" s="1"/>
  <c r="L158" i="1"/>
  <c r="K158" i="1"/>
  <c r="E158" i="1"/>
  <c r="E163" i="1" s="1"/>
  <c r="K156" i="1"/>
  <c r="L156" i="1" s="1"/>
  <c r="J156" i="1"/>
  <c r="I156" i="1"/>
  <c r="H156" i="1"/>
  <c r="E156" i="1"/>
  <c r="C156" i="1"/>
  <c r="K155" i="1"/>
  <c r="L155" i="1" s="1"/>
  <c r="E155" i="1"/>
  <c r="J153" i="1"/>
  <c r="I153" i="1"/>
  <c r="I499" i="1" s="1"/>
  <c r="H153" i="1"/>
  <c r="H499" i="1" s="1"/>
  <c r="K499" i="1" s="1"/>
  <c r="C153" i="1"/>
  <c r="C499" i="1" s="1"/>
  <c r="L152" i="1"/>
  <c r="K152" i="1"/>
  <c r="K153" i="1" s="1"/>
  <c r="E152" i="1"/>
  <c r="E153" i="1" s="1"/>
  <c r="E499" i="1" s="1"/>
  <c r="I148" i="1"/>
  <c r="H148" i="1"/>
  <c r="C148" i="1"/>
  <c r="L147" i="1"/>
  <c r="K147" i="1"/>
  <c r="K148" i="1" s="1"/>
  <c r="E147" i="1"/>
  <c r="E148" i="1" s="1"/>
  <c r="K145" i="1"/>
  <c r="I145" i="1"/>
  <c r="H145" i="1"/>
  <c r="H503" i="1" s="1"/>
  <c r="C145" i="1"/>
  <c r="C503" i="1" s="1"/>
  <c r="L144" i="1"/>
  <c r="K144" i="1"/>
  <c r="E144" i="1"/>
  <c r="E145" i="1" s="1"/>
  <c r="J142" i="1"/>
  <c r="I142" i="1"/>
  <c r="H142" i="1"/>
  <c r="H150" i="1" s="1"/>
  <c r="C142" i="1"/>
  <c r="K141" i="1"/>
  <c r="E141" i="1"/>
  <c r="K140" i="1"/>
  <c r="E140" i="1"/>
  <c r="L140" i="1" s="1"/>
  <c r="L139" i="1"/>
  <c r="K139" i="1"/>
  <c r="E139" i="1"/>
  <c r="L138" i="1"/>
  <c r="K138" i="1"/>
  <c r="E138" i="1"/>
  <c r="K137" i="1"/>
  <c r="E137" i="1"/>
  <c r="K136" i="1"/>
  <c r="E136" i="1"/>
  <c r="L136" i="1" s="1"/>
  <c r="J134" i="1"/>
  <c r="I134" i="1"/>
  <c r="H134" i="1"/>
  <c r="C134" i="1"/>
  <c r="L133" i="1"/>
  <c r="K133" i="1"/>
  <c r="E133" i="1"/>
  <c r="K132" i="1"/>
  <c r="E132" i="1"/>
  <c r="K131" i="1"/>
  <c r="E131" i="1"/>
  <c r="L131" i="1" s="1"/>
  <c r="L130" i="1"/>
  <c r="K130" i="1"/>
  <c r="E130" i="1"/>
  <c r="L129" i="1"/>
  <c r="K129" i="1"/>
  <c r="E129" i="1"/>
  <c r="K128" i="1"/>
  <c r="E128" i="1"/>
  <c r="K127" i="1"/>
  <c r="E127" i="1"/>
  <c r="L126" i="1"/>
  <c r="K126" i="1"/>
  <c r="K134" i="1" s="1"/>
  <c r="E126" i="1"/>
  <c r="K124" i="1"/>
  <c r="J124" i="1"/>
  <c r="I124" i="1"/>
  <c r="H124" i="1"/>
  <c r="C124" i="1"/>
  <c r="K123" i="1"/>
  <c r="E123" i="1"/>
  <c r="E124" i="1" s="1"/>
  <c r="L124" i="1" s="1"/>
  <c r="L122" i="1"/>
  <c r="K122" i="1"/>
  <c r="E122" i="1"/>
  <c r="J120" i="1"/>
  <c r="I120" i="1"/>
  <c r="H120" i="1"/>
  <c r="C120" i="1"/>
  <c r="K119" i="1"/>
  <c r="L119" i="1" s="1"/>
  <c r="E119" i="1"/>
  <c r="E120" i="1" s="1"/>
  <c r="K118" i="1"/>
  <c r="L118" i="1" s="1"/>
  <c r="E118" i="1"/>
  <c r="J116" i="1"/>
  <c r="I116" i="1"/>
  <c r="H116" i="1"/>
  <c r="C116" i="1"/>
  <c r="K115" i="1"/>
  <c r="K116" i="1" s="1"/>
  <c r="L116" i="1" s="1"/>
  <c r="E115" i="1"/>
  <c r="E116" i="1" s="1"/>
  <c r="J113" i="1"/>
  <c r="I113" i="1"/>
  <c r="H113" i="1"/>
  <c r="C113" i="1"/>
  <c r="K112" i="1"/>
  <c r="L112" i="1" s="1"/>
  <c r="E112" i="1"/>
  <c r="L111" i="1"/>
  <c r="K111" i="1"/>
  <c r="E111" i="1"/>
  <c r="K110" i="1"/>
  <c r="L110" i="1" s="1"/>
  <c r="E110" i="1"/>
  <c r="K109" i="1"/>
  <c r="E109" i="1"/>
  <c r="L109" i="1" s="1"/>
  <c r="K108" i="1"/>
  <c r="L108" i="1" s="1"/>
  <c r="E108" i="1"/>
  <c r="L107" i="1"/>
  <c r="K107" i="1"/>
  <c r="E107" i="1"/>
  <c r="K106" i="1"/>
  <c r="L106" i="1" s="1"/>
  <c r="E106" i="1"/>
  <c r="K105" i="1"/>
  <c r="E105" i="1"/>
  <c r="L105" i="1" s="1"/>
  <c r="K104" i="1"/>
  <c r="L104" i="1" s="1"/>
  <c r="E104" i="1"/>
  <c r="L103" i="1"/>
  <c r="K103" i="1"/>
  <c r="E103" i="1"/>
  <c r="E113" i="1" s="1"/>
  <c r="K102" i="1"/>
  <c r="K113" i="1" s="1"/>
  <c r="L113" i="1" s="1"/>
  <c r="E102" i="1"/>
  <c r="J100" i="1"/>
  <c r="I100" i="1"/>
  <c r="H100" i="1"/>
  <c r="C100" i="1"/>
  <c r="K99" i="1"/>
  <c r="L99" i="1" s="1"/>
  <c r="E99" i="1"/>
  <c r="L98" i="1"/>
  <c r="K98" i="1"/>
  <c r="E98" i="1"/>
  <c r="K97" i="1"/>
  <c r="L97" i="1" s="1"/>
  <c r="E97" i="1"/>
  <c r="K96" i="1"/>
  <c r="E96" i="1"/>
  <c r="L96" i="1" s="1"/>
  <c r="K95" i="1"/>
  <c r="K100" i="1" s="1"/>
  <c r="E95" i="1"/>
  <c r="L94" i="1"/>
  <c r="K94" i="1"/>
  <c r="E94" i="1"/>
  <c r="E100" i="1" s="1"/>
  <c r="C92" i="1"/>
  <c r="J90" i="1"/>
  <c r="I90" i="1"/>
  <c r="H90" i="1"/>
  <c r="C90" i="1"/>
  <c r="L89" i="1"/>
  <c r="K89" i="1"/>
  <c r="E89" i="1"/>
  <c r="K88" i="1"/>
  <c r="L88" i="1" s="1"/>
  <c r="E88" i="1"/>
  <c r="K87" i="1"/>
  <c r="E87" i="1"/>
  <c r="E90" i="1" s="1"/>
  <c r="K86" i="1"/>
  <c r="L86" i="1" s="1"/>
  <c r="E86" i="1"/>
  <c r="J84" i="1"/>
  <c r="I84" i="1"/>
  <c r="I92" i="1" s="1"/>
  <c r="H84" i="1"/>
  <c r="H92" i="1" s="1"/>
  <c r="C84" i="1"/>
  <c r="K83" i="1"/>
  <c r="L83" i="1" s="1"/>
  <c r="E83" i="1"/>
  <c r="K82" i="1"/>
  <c r="E82" i="1"/>
  <c r="L82" i="1" s="1"/>
  <c r="K81" i="1"/>
  <c r="L81" i="1" s="1"/>
  <c r="E81" i="1"/>
  <c r="L80" i="1"/>
  <c r="K80" i="1"/>
  <c r="E80" i="1"/>
  <c r="K79" i="1"/>
  <c r="L79" i="1" s="1"/>
  <c r="E79" i="1"/>
  <c r="K78" i="1"/>
  <c r="E78" i="1"/>
  <c r="L78" i="1" s="1"/>
  <c r="K77" i="1"/>
  <c r="L77" i="1" s="1"/>
  <c r="E77" i="1"/>
  <c r="L76" i="1"/>
  <c r="K76" i="1"/>
  <c r="E76" i="1"/>
  <c r="E92" i="1" s="1"/>
  <c r="K75" i="1"/>
  <c r="L75" i="1" s="1"/>
  <c r="E75" i="1"/>
  <c r="E84" i="1" s="1"/>
  <c r="I73" i="1"/>
  <c r="I71" i="1"/>
  <c r="I504" i="1" s="1"/>
  <c r="H71" i="1"/>
  <c r="C71" i="1"/>
  <c r="C504" i="1" s="1"/>
  <c r="K70" i="1"/>
  <c r="K71" i="1" s="1"/>
  <c r="E70" i="1"/>
  <c r="E71" i="1" s="1"/>
  <c r="K68" i="1"/>
  <c r="L68" i="1" s="1"/>
  <c r="J68" i="1"/>
  <c r="I68" i="1"/>
  <c r="H68" i="1"/>
  <c r="C68" i="1"/>
  <c r="C73" i="1" s="1"/>
  <c r="L67" i="1"/>
  <c r="K67" i="1"/>
  <c r="E67" i="1"/>
  <c r="E68" i="1" s="1"/>
  <c r="J65" i="1"/>
  <c r="I65" i="1"/>
  <c r="H65" i="1"/>
  <c r="H73" i="1" s="1"/>
  <c r="C65" i="1"/>
  <c r="K64" i="1"/>
  <c r="E64" i="1"/>
  <c r="L64" i="1" s="1"/>
  <c r="K63" i="1"/>
  <c r="L63" i="1" s="1"/>
  <c r="E63" i="1"/>
  <c r="L62" i="1"/>
  <c r="K62" i="1"/>
  <c r="E62" i="1"/>
  <c r="K61" i="1"/>
  <c r="L61" i="1" s="1"/>
  <c r="E61" i="1"/>
  <c r="K60" i="1"/>
  <c r="E60" i="1"/>
  <c r="L60" i="1" s="1"/>
  <c r="K59" i="1"/>
  <c r="L59" i="1" s="1"/>
  <c r="E59" i="1"/>
  <c r="L58" i="1"/>
  <c r="K58" i="1"/>
  <c r="E58" i="1"/>
  <c r="K57" i="1"/>
  <c r="L57" i="1" s="1"/>
  <c r="E57" i="1"/>
  <c r="K56" i="1"/>
  <c r="E56" i="1"/>
  <c r="L56" i="1" s="1"/>
  <c r="K55" i="1"/>
  <c r="L55" i="1" s="1"/>
  <c r="E55" i="1"/>
  <c r="L54" i="1"/>
  <c r="K54" i="1"/>
  <c r="E54" i="1"/>
  <c r="K53" i="1"/>
  <c r="L53" i="1" s="1"/>
  <c r="E53" i="1"/>
  <c r="K52" i="1"/>
  <c r="E52" i="1"/>
  <c r="L52" i="1" s="1"/>
  <c r="K51" i="1"/>
  <c r="L51" i="1" s="1"/>
  <c r="E51" i="1"/>
  <c r="L50" i="1"/>
  <c r="K50" i="1"/>
  <c r="E50" i="1"/>
  <c r="K49" i="1"/>
  <c r="L49" i="1" s="1"/>
  <c r="E49" i="1"/>
  <c r="K48" i="1"/>
  <c r="E48" i="1"/>
  <c r="L48" i="1" s="1"/>
  <c r="K47" i="1"/>
  <c r="L47" i="1" s="1"/>
  <c r="E47" i="1"/>
  <c r="L46" i="1"/>
  <c r="K46" i="1"/>
  <c r="E46" i="1"/>
  <c r="K45" i="1"/>
  <c r="L45" i="1" s="1"/>
  <c r="E45" i="1"/>
  <c r="K44" i="1"/>
  <c r="E44" i="1"/>
  <c r="E65" i="1" s="1"/>
  <c r="K43" i="1"/>
  <c r="L43" i="1" s="1"/>
  <c r="E43" i="1"/>
  <c r="L42" i="1"/>
  <c r="K42" i="1"/>
  <c r="E42" i="1"/>
  <c r="K41" i="1"/>
  <c r="L41" i="1" s="1"/>
  <c r="E41" i="1"/>
  <c r="J39" i="1"/>
  <c r="I39" i="1"/>
  <c r="H39" i="1"/>
  <c r="C39" i="1"/>
  <c r="K38" i="1"/>
  <c r="L38" i="1" s="1"/>
  <c r="E38" i="1"/>
  <c r="L37" i="1"/>
  <c r="K37" i="1"/>
  <c r="E37" i="1"/>
  <c r="K36" i="1"/>
  <c r="L36" i="1" s="1"/>
  <c r="E36" i="1"/>
  <c r="K35" i="1"/>
  <c r="E35" i="1"/>
  <c r="L35" i="1" s="1"/>
  <c r="K34" i="1"/>
  <c r="L34" i="1" s="1"/>
  <c r="E34" i="1"/>
  <c r="L33" i="1"/>
  <c r="K33" i="1"/>
  <c r="E33" i="1"/>
  <c r="E39" i="1" s="1"/>
  <c r="K32" i="1"/>
  <c r="K39" i="1" s="1"/>
  <c r="L39" i="1" s="1"/>
  <c r="E32" i="1"/>
  <c r="I30" i="1"/>
  <c r="J28" i="1"/>
  <c r="I28" i="1"/>
  <c r="H28" i="1"/>
  <c r="H500" i="1" s="1"/>
  <c r="C28" i="1"/>
  <c r="C500" i="1" s="1"/>
  <c r="K27" i="1"/>
  <c r="L27" i="1" s="1"/>
  <c r="E27" i="1"/>
  <c r="K26" i="1"/>
  <c r="E26" i="1"/>
  <c r="L26" i="1" s="1"/>
  <c r="K25" i="1"/>
  <c r="K28" i="1" s="1"/>
  <c r="E25" i="1"/>
  <c r="E28" i="1" s="1"/>
  <c r="E500" i="1" s="1"/>
  <c r="J23" i="1"/>
  <c r="I23" i="1"/>
  <c r="H23" i="1"/>
  <c r="H501" i="1" s="1"/>
  <c r="C23" i="1"/>
  <c r="C30" i="1" s="1"/>
  <c r="K22" i="1"/>
  <c r="L22" i="1" s="1"/>
  <c r="E22" i="1"/>
  <c r="K21" i="1"/>
  <c r="E21" i="1"/>
  <c r="L21" i="1" s="1"/>
  <c r="K20" i="1"/>
  <c r="L20" i="1" s="1"/>
  <c r="E20" i="1"/>
  <c r="L19" i="1"/>
  <c r="K19" i="1"/>
  <c r="E19" i="1"/>
  <c r="K18" i="1"/>
  <c r="L18" i="1" s="1"/>
  <c r="E18" i="1"/>
  <c r="K17" i="1"/>
  <c r="E17" i="1"/>
  <c r="E23" i="1" s="1"/>
  <c r="J15" i="1"/>
  <c r="I15" i="1"/>
  <c r="H15" i="1"/>
  <c r="C15" i="1"/>
  <c r="L14" i="1"/>
  <c r="K14" i="1"/>
  <c r="E14" i="1"/>
  <c r="K13" i="1"/>
  <c r="L13" i="1" s="1"/>
  <c r="E13" i="1"/>
  <c r="K12" i="1"/>
  <c r="E12" i="1"/>
  <c r="L12" i="1" s="1"/>
  <c r="K11" i="1"/>
  <c r="L11" i="1" s="1"/>
  <c r="E11" i="1"/>
  <c r="L10" i="1"/>
  <c r="K10" i="1"/>
  <c r="E10" i="1"/>
  <c r="E15" i="1" s="1"/>
  <c r="J8" i="1"/>
  <c r="I8" i="1"/>
  <c r="H8" i="1"/>
  <c r="C8" i="1"/>
  <c r="K7" i="1"/>
  <c r="E7" i="1"/>
  <c r="L7" i="1" s="1"/>
  <c r="K6" i="1"/>
  <c r="L6" i="1" s="1"/>
  <c r="E6" i="1"/>
  <c r="L5" i="1"/>
  <c r="K5" i="1"/>
  <c r="E5" i="1"/>
  <c r="K4" i="1"/>
  <c r="L4" i="1" s="1"/>
  <c r="E4" i="1"/>
  <c r="K3" i="1"/>
  <c r="E3" i="1"/>
  <c r="L3" i="1" s="1"/>
  <c r="K2" i="1"/>
  <c r="L2" i="1" s="1"/>
  <c r="E2" i="1"/>
  <c r="L28" i="1" l="1"/>
  <c r="L100" i="1"/>
  <c r="E73" i="1"/>
  <c r="L71" i="1"/>
  <c r="L502" i="1"/>
  <c r="E502" i="1"/>
  <c r="L281" i="1"/>
  <c r="E8" i="1"/>
  <c r="I498" i="1"/>
  <c r="K15" i="1"/>
  <c r="L15" i="1" s="1"/>
  <c r="L17" i="1"/>
  <c r="E30" i="1"/>
  <c r="L44" i="1"/>
  <c r="L70" i="1"/>
  <c r="L87" i="1"/>
  <c r="K90" i="1"/>
  <c r="L90" i="1" s="1"/>
  <c r="E134" i="1"/>
  <c r="L134" i="1" s="1"/>
  <c r="L127" i="1"/>
  <c r="I503" i="1"/>
  <c r="K503" i="1" s="1"/>
  <c r="L503" i="1" s="1"/>
  <c r="I150" i="1"/>
  <c r="C150" i="1"/>
  <c r="L499" i="1"/>
  <c r="K176" i="1"/>
  <c r="L176" i="1" s="1"/>
  <c r="K230" i="1"/>
  <c r="L230" i="1" s="1"/>
  <c r="L228" i="1"/>
  <c r="L312" i="1"/>
  <c r="E346" i="1"/>
  <c r="L329" i="1"/>
  <c r="E337" i="1"/>
  <c r="K341" i="1"/>
  <c r="L341" i="1" s="1"/>
  <c r="L339" i="1"/>
  <c r="K391" i="1"/>
  <c r="L391" i="1" s="1"/>
  <c r="C501" i="1"/>
  <c r="C498" i="1"/>
  <c r="K23" i="1"/>
  <c r="L23" i="1" s="1"/>
  <c r="L25" i="1"/>
  <c r="H30" i="1"/>
  <c r="K84" i="1"/>
  <c r="L84" i="1" s="1"/>
  <c r="L95" i="1"/>
  <c r="L123" i="1"/>
  <c r="L132" i="1"/>
  <c r="L137" i="1"/>
  <c r="E142" i="1"/>
  <c r="K142" i="1"/>
  <c r="L145" i="1"/>
  <c r="E150" i="1"/>
  <c r="L153" i="1"/>
  <c r="K163" i="1"/>
  <c r="L163" i="1" s="1"/>
  <c r="E190" i="1"/>
  <c r="L183" i="1"/>
  <c r="L285" i="1"/>
  <c r="K294" i="1"/>
  <c r="L294" i="1" s="1"/>
  <c r="E306" i="1"/>
  <c r="E308" i="1" s="1"/>
  <c r="K346" i="1"/>
  <c r="L346" i="1" s="1"/>
  <c r="L357" i="1"/>
  <c r="K459" i="1"/>
  <c r="L452" i="1"/>
  <c r="E459" i="1"/>
  <c r="K8" i="1"/>
  <c r="K65" i="1"/>
  <c r="K168" i="1"/>
  <c r="L168" i="1" s="1"/>
  <c r="L165" i="1"/>
  <c r="K173" i="1"/>
  <c r="L173" i="1" s="1"/>
  <c r="L170" i="1"/>
  <c r="K201" i="1"/>
  <c r="L201" i="1" s="1"/>
  <c r="K353" i="1"/>
  <c r="L353" i="1" s="1"/>
  <c r="L398" i="1"/>
  <c r="E404" i="1"/>
  <c r="K440" i="1"/>
  <c r="L440" i="1" s="1"/>
  <c r="K463" i="1"/>
  <c r="L463" i="1" s="1"/>
  <c r="L461" i="1"/>
  <c r="H498" i="1"/>
  <c r="K498" i="1" s="1"/>
  <c r="I500" i="1"/>
  <c r="K500" i="1" s="1"/>
  <c r="L500" i="1" s="1"/>
  <c r="L32" i="1"/>
  <c r="H504" i="1"/>
  <c r="K504" i="1" s="1"/>
  <c r="L102" i="1"/>
  <c r="L115" i="1"/>
  <c r="K120" i="1"/>
  <c r="L120" i="1" s="1"/>
  <c r="L128" i="1"/>
  <c r="L141" i="1"/>
  <c r="E503" i="1"/>
  <c r="L148" i="1"/>
  <c r="K190" i="1"/>
  <c r="L316" i="1"/>
  <c r="K327" i="1"/>
  <c r="L327" i="1" s="1"/>
  <c r="L321" i="1"/>
  <c r="L373" i="1"/>
  <c r="L376" i="1"/>
  <c r="K378" i="1"/>
  <c r="L378" i="1" s="1"/>
  <c r="L412" i="1"/>
  <c r="L417" i="1"/>
  <c r="K418" i="1"/>
  <c r="L418" i="1" s="1"/>
  <c r="K433" i="1"/>
  <c r="E433" i="1"/>
  <c r="I501" i="1"/>
  <c r="K501" i="1" s="1"/>
  <c r="L234" i="1"/>
  <c r="K278" i="1"/>
  <c r="L278" i="1" s="1"/>
  <c r="L243" i="1"/>
  <c r="L251" i="1"/>
  <c r="L259" i="1"/>
  <c r="L267" i="1"/>
  <c r="L275" i="1"/>
  <c r="L280" i="1"/>
  <c r="L284" i="1"/>
  <c r="L289" i="1"/>
  <c r="L292" i="1"/>
  <c r="L298" i="1"/>
  <c r="L301" i="1"/>
  <c r="K306" i="1"/>
  <c r="L306" i="1" s="1"/>
  <c r="E383" i="1"/>
  <c r="K396" i="1"/>
  <c r="L396" i="1" s="1"/>
  <c r="L390" i="1"/>
  <c r="I396" i="1"/>
  <c r="C433" i="1"/>
  <c r="L436" i="1"/>
  <c r="L439" i="1"/>
  <c r="K226" i="1"/>
  <c r="E319" i="1"/>
  <c r="L319" i="1" s="1"/>
  <c r="I383" i="1"/>
  <c r="C396" i="1"/>
  <c r="K404" i="1"/>
  <c r="L404" i="1" s="1"/>
  <c r="K428" i="1"/>
  <c r="L428" i="1" s="1"/>
  <c r="L431" i="1"/>
  <c r="E445" i="1"/>
  <c r="K445" i="1"/>
  <c r="K337" i="1"/>
  <c r="L337" i="1" s="1"/>
  <c r="E415" i="1"/>
  <c r="E420" i="1" s="1"/>
  <c r="K415" i="1"/>
  <c r="L415" i="1" s="1"/>
  <c r="L385" i="1"/>
  <c r="L422" i="1"/>
  <c r="L501" i="1" l="1"/>
  <c r="E501" i="1"/>
  <c r="E498" i="1"/>
  <c r="L433" i="1"/>
  <c r="K92" i="1"/>
  <c r="L92" i="1" s="1"/>
  <c r="K383" i="1"/>
  <c r="L383" i="1" s="1"/>
  <c r="K73" i="1"/>
  <c r="L73" i="1" s="1"/>
  <c r="L65" i="1"/>
  <c r="L459" i="1"/>
  <c r="K150" i="1"/>
  <c r="L150" i="1" s="1"/>
  <c r="L142" i="1"/>
  <c r="K232" i="1"/>
  <c r="L232" i="1" s="1"/>
  <c r="L226" i="1"/>
  <c r="K420" i="1"/>
  <c r="L420" i="1" s="1"/>
  <c r="L504" i="1"/>
  <c r="E504" i="1"/>
  <c r="L445" i="1"/>
  <c r="L190" i="1"/>
  <c r="L498" i="1"/>
  <c r="L8" i="1"/>
  <c r="K30" i="1"/>
  <c r="L30" i="1" s="1"/>
</calcChain>
</file>

<file path=xl/sharedStrings.xml><?xml version="1.0" encoding="utf-8"?>
<sst xmlns="http://schemas.openxmlformats.org/spreadsheetml/2006/main" count="1266" uniqueCount="511">
  <si>
    <t>District Code</t>
  </si>
  <si>
    <t>District Name</t>
  </si>
  <si>
    <t>School Code</t>
  </si>
  <si>
    <t>School Name</t>
  </si>
  <si>
    <t>Enrollment</t>
  </si>
  <si>
    <t>Grade</t>
  </si>
  <si>
    <t>Free</t>
  </si>
  <si>
    <t>Reduced</t>
  </si>
  <si>
    <t>Paid</t>
  </si>
  <si>
    <t>Total (F/R)</t>
  </si>
  <si>
    <t xml:space="preserve">% Eligibility </t>
  </si>
  <si>
    <t>01</t>
  </si>
  <si>
    <t>Barrington</t>
  </si>
  <si>
    <t>Primrose Hill School</t>
  </si>
  <si>
    <t>PK</t>
  </si>
  <si>
    <t>Nayatt School</t>
  </si>
  <si>
    <t>Hampden Meadows School</t>
  </si>
  <si>
    <t>Barrington High School</t>
  </si>
  <si>
    <t>Barrington Middle School</t>
  </si>
  <si>
    <t>Sowams Elementary School</t>
  </si>
  <si>
    <t>KF</t>
  </si>
  <si>
    <t>Barrington Total</t>
  </si>
  <si>
    <t>Total Public Schools</t>
  </si>
  <si>
    <t>03</t>
  </si>
  <si>
    <t>Burrillville</t>
  </si>
  <si>
    <t>Burrillville Middle School</t>
  </si>
  <si>
    <t>Steere Farm Elementary School</t>
  </si>
  <si>
    <t xml:space="preserve">William L. Callahan School                        </t>
  </si>
  <si>
    <t>Austin T. Levy School</t>
  </si>
  <si>
    <t>Burrillville High School</t>
  </si>
  <si>
    <t>Burrillville Total</t>
  </si>
  <si>
    <t>04</t>
  </si>
  <si>
    <t xml:space="preserve">Central Falls  </t>
  </si>
  <si>
    <t>Ella Risk School</t>
  </si>
  <si>
    <t>Capt. G. Harold Hunt School</t>
  </si>
  <si>
    <t>Veterans Memorial Elementary</t>
  </si>
  <si>
    <t>Central Falls Senior High School</t>
  </si>
  <si>
    <t>Dr. Earl F. Calcutt Middle School</t>
  </si>
  <si>
    <t>Margaret I. Robertson School</t>
  </si>
  <si>
    <t>Central Falls Total</t>
  </si>
  <si>
    <t>Charter</t>
  </si>
  <si>
    <t>The Learning Community Charter School</t>
  </si>
  <si>
    <t>Segue Institute for Learning</t>
  </si>
  <si>
    <t>Sheila Skip Nowell Leadership Academy (I)</t>
  </si>
  <si>
    <t>Total Charter Schools</t>
  </si>
  <si>
    <t>Total for Central Falls</t>
  </si>
  <si>
    <t>Total Public &amp; Charter Schools</t>
  </si>
  <si>
    <t>06</t>
  </si>
  <si>
    <t>Coventry</t>
  </si>
  <si>
    <t>Alan Shawn Feinstein Middle School Of Coventry</t>
  </si>
  <si>
    <t>Western Coventry School</t>
  </si>
  <si>
    <t>KG</t>
  </si>
  <si>
    <t>Hopkins Hill School</t>
  </si>
  <si>
    <t>Tiogue School</t>
  </si>
  <si>
    <t>Blackrock School</t>
  </si>
  <si>
    <t>Coventry High School</t>
  </si>
  <si>
    <t>Washington Oak School</t>
  </si>
  <si>
    <t>Coventry Total</t>
  </si>
  <si>
    <t>07</t>
  </si>
  <si>
    <t>Cranston</t>
  </si>
  <si>
    <t>Oak Lawn School</t>
  </si>
  <si>
    <t>Daniel D. Waterman School</t>
  </si>
  <si>
    <t>Chester W. Barrows School</t>
  </si>
  <si>
    <t>Cranston High School East</t>
  </si>
  <si>
    <t>Hugh B. Bain Middle School</t>
  </si>
  <si>
    <t>William R. Dutemple School</t>
  </si>
  <si>
    <t xml:space="preserve">Edward S. Rhodes School                           </t>
  </si>
  <si>
    <t>Eden Park School</t>
  </si>
  <si>
    <t>Gladstone Street School</t>
  </si>
  <si>
    <t>Stadium School</t>
  </si>
  <si>
    <t>Woodridge School</t>
  </si>
  <si>
    <t xml:space="preserve">Garden City School                                </t>
  </si>
  <si>
    <t>Park View Middle School</t>
  </si>
  <si>
    <t>George J. Peters School</t>
  </si>
  <si>
    <t>Arlington School</t>
  </si>
  <si>
    <t xml:space="preserve">Cranston High School West                         </t>
  </si>
  <si>
    <t xml:space="preserve">Stone Hill School                                 </t>
  </si>
  <si>
    <t>Glen Hills School</t>
  </si>
  <si>
    <t xml:space="preserve">Western Hills Middle School                       </t>
  </si>
  <si>
    <t>Edgewood Highland School</t>
  </si>
  <si>
    <t>Hope Highlands Elementary School</t>
  </si>
  <si>
    <t>Orchard Farms Elementary School</t>
  </si>
  <si>
    <t xml:space="preserve">Cranston                </t>
  </si>
  <si>
    <t>078A1</t>
  </si>
  <si>
    <t>Sanders Academy (enrollment included in high schools)</t>
  </si>
  <si>
    <t>078B6</t>
  </si>
  <si>
    <t>HortonTheraputic (enrollment included in elementary schools)</t>
  </si>
  <si>
    <t>Cranston Total</t>
  </si>
  <si>
    <t>NEL/CPS Construction Career Academy</t>
  </si>
  <si>
    <t xml:space="preserve">Cranston                </t>
  </si>
  <si>
    <t>Valley Community School</t>
  </si>
  <si>
    <t>Total Non Public School</t>
  </si>
  <si>
    <t>Total for Cranston</t>
  </si>
  <si>
    <t>Total Public, Non Public &amp; Charter Schools</t>
  </si>
  <si>
    <t>08</t>
  </si>
  <si>
    <t>Cumberland</t>
  </si>
  <si>
    <t>B.F. Norton Elementary School</t>
  </si>
  <si>
    <t>Garvin Memorial School</t>
  </si>
  <si>
    <t>Community School</t>
  </si>
  <si>
    <t>John J. McLaughlin Cumberland Hill School</t>
  </si>
  <si>
    <t>Ashton School</t>
  </si>
  <si>
    <t>Cumberland High School</t>
  </si>
  <si>
    <t>Joseph L. McCourt Middle School</t>
  </si>
  <si>
    <t>North Cumberland Middle School</t>
  </si>
  <si>
    <t>Cumberland Preschool Center</t>
  </si>
  <si>
    <t>Cumberland Total</t>
  </si>
  <si>
    <t>Blackstone Valley Prep Elementary School</t>
  </si>
  <si>
    <t>Blackstone Valley Prep Middle School</t>
  </si>
  <si>
    <t>Blackstone Valley Prep Elementary 2 School</t>
  </si>
  <si>
    <t>Blackstone Valley Prep High School</t>
  </si>
  <si>
    <t>Total for Cumberland</t>
  </si>
  <si>
    <t>Total Public, &amp; Charter Schools</t>
  </si>
  <si>
    <t>09</t>
  </si>
  <si>
    <t>East Greenwich</t>
  </si>
  <si>
    <t>James H. Eldredge El. School</t>
  </si>
  <si>
    <t>Archie R. Cole Middle School</t>
  </si>
  <si>
    <t>Frenchtown School</t>
  </si>
  <si>
    <t>East Greenwich High School</t>
  </si>
  <si>
    <t>Meadowbrook Farms School</t>
  </si>
  <si>
    <t>George Hanaford School</t>
  </si>
  <si>
    <t>East Greenwich Total</t>
  </si>
  <si>
    <t>10</t>
  </si>
  <si>
    <t>East Providence</t>
  </si>
  <si>
    <t>Edward R. Martin Middle School</t>
  </si>
  <si>
    <t>James R. D. Oldham School</t>
  </si>
  <si>
    <t>East Providence High School</t>
  </si>
  <si>
    <t>Kent Heights School</t>
  </si>
  <si>
    <t>Alice M. Waddington School</t>
  </si>
  <si>
    <t>Agnes B. Hennessey School</t>
  </si>
  <si>
    <t>Emma G. Whiteknact School</t>
  </si>
  <si>
    <t>Riverside Middle School</t>
  </si>
  <si>
    <t>Silver Spring School</t>
  </si>
  <si>
    <t>Orlo Avenue School</t>
  </si>
  <si>
    <t>Myron J. Francis Elementary School</t>
  </si>
  <si>
    <t>East Providence Total</t>
  </si>
  <si>
    <t>12</t>
  </si>
  <si>
    <t>Foster</t>
  </si>
  <si>
    <t>Captain Isaac Paine Elementary School</t>
  </si>
  <si>
    <t>Foster Total</t>
  </si>
  <si>
    <t>13</t>
  </si>
  <si>
    <t>Glocester</t>
  </si>
  <si>
    <t>Fogarty Memorial School</t>
  </si>
  <si>
    <t>West Glocester Elementary</t>
  </si>
  <si>
    <t>Glocester Total</t>
  </si>
  <si>
    <t>15</t>
  </si>
  <si>
    <t>Jamestown</t>
  </si>
  <si>
    <t>Jamestown School-Lawn</t>
  </si>
  <si>
    <t>Jamestown School-Melrose</t>
  </si>
  <si>
    <t>Jamestown Total</t>
  </si>
  <si>
    <t>16</t>
  </si>
  <si>
    <t xml:space="preserve">Johnston   </t>
  </si>
  <si>
    <t>Thornton School</t>
  </si>
  <si>
    <t>Brown Avenue School</t>
  </si>
  <si>
    <t>Sarah Dyer Barnes School</t>
  </si>
  <si>
    <t>Winsor Hill School</t>
  </si>
  <si>
    <t>Graniteville School</t>
  </si>
  <si>
    <t>PF</t>
  </si>
  <si>
    <t>Nicholas A. Ferri Middle School</t>
  </si>
  <si>
    <t>Johnston Senior High School</t>
  </si>
  <si>
    <t>Early Childhood Center</t>
  </si>
  <si>
    <t>Johnston Total</t>
  </si>
  <si>
    <t>17</t>
  </si>
  <si>
    <t>Lincoln</t>
  </si>
  <si>
    <t>Lonsdale Elementary School</t>
  </si>
  <si>
    <t>Lincoln Central Elementary School</t>
  </si>
  <si>
    <t>Lincoln Senior High School</t>
  </si>
  <si>
    <t>Saylesville Elementary School</t>
  </si>
  <si>
    <t>Northern Lincoln Elementary School</t>
  </si>
  <si>
    <t>Lincoln Middle School</t>
  </si>
  <si>
    <t>Lincoln Total</t>
  </si>
  <si>
    <t>Northern RI Collaborative</t>
  </si>
  <si>
    <t>St. James (Northern RI Collaborative)</t>
  </si>
  <si>
    <t>Total Public - Non LEA</t>
  </si>
  <si>
    <t>The Spurwink School II</t>
  </si>
  <si>
    <t>K</t>
  </si>
  <si>
    <t>Total for Lincoln</t>
  </si>
  <si>
    <t>Total Public, Non LEA Public &amp; Non Public Schools</t>
  </si>
  <si>
    <t>40</t>
  </si>
  <si>
    <t>Davies Career and Tech</t>
  </si>
  <si>
    <t>Wm. M. Davies Jr. Career-Technical  High School</t>
  </si>
  <si>
    <t>Total Davies Career Tech State School</t>
  </si>
  <si>
    <t>18</t>
  </si>
  <si>
    <t>Little Compton</t>
  </si>
  <si>
    <t>Wilbur and McMahon Schools</t>
  </si>
  <si>
    <t>Little Compton Total</t>
  </si>
  <si>
    <t>19</t>
  </si>
  <si>
    <t>Middletown</t>
  </si>
  <si>
    <t>Aquidneck School</t>
  </si>
  <si>
    <t>Forest Avenue School</t>
  </si>
  <si>
    <t>Middletown High School</t>
  </si>
  <si>
    <t>Joseph H. Gaudet School</t>
  </si>
  <si>
    <t>Joseph H. Gaudet Learning Academy</t>
  </si>
  <si>
    <t>Middletown Total</t>
  </si>
  <si>
    <t>20</t>
  </si>
  <si>
    <t>Narragansett</t>
  </si>
  <si>
    <t>Narragansett Elementary School</t>
  </si>
  <si>
    <t>Narragansett Pier School</t>
  </si>
  <si>
    <t>Narragansett High School</t>
  </si>
  <si>
    <t xml:space="preserve">Narragansett Total         </t>
  </si>
  <si>
    <t>21</t>
  </si>
  <si>
    <t>Newport</t>
  </si>
  <si>
    <t>Frank E. Thompson Middle School</t>
  </si>
  <si>
    <t>Claiborne Pell Elementary School</t>
  </si>
  <si>
    <t>Rogers High School</t>
  </si>
  <si>
    <t>Newport Total</t>
  </si>
  <si>
    <t>22</t>
  </si>
  <si>
    <t>New Shoreham</t>
  </si>
  <si>
    <t>Block Island School</t>
  </si>
  <si>
    <t>New Shoreham Total</t>
  </si>
  <si>
    <t>23</t>
  </si>
  <si>
    <t>North Kingstown</t>
  </si>
  <si>
    <t>Wickford Middle School</t>
  </si>
  <si>
    <t>North Kingstown Senior High School</t>
  </si>
  <si>
    <t>Fishing Cove Elementary School</t>
  </si>
  <si>
    <t>Forest Park Elementary School</t>
  </si>
  <si>
    <t>Hamilton Elementary School</t>
  </si>
  <si>
    <t>Davisville Middle School</t>
  </si>
  <si>
    <t>Suzanne M. Henseler Quidnessett Elementary School</t>
  </si>
  <si>
    <t>Stony Lane Elementary School</t>
  </si>
  <si>
    <t>North Kingstown Total</t>
  </si>
  <si>
    <t>24</t>
  </si>
  <si>
    <t xml:space="preserve">North Providence   </t>
  </si>
  <si>
    <t>Marieville Elementary School</t>
  </si>
  <si>
    <t>North Providence High School</t>
  </si>
  <si>
    <t>Stephen Olney School</t>
  </si>
  <si>
    <t>James L. McGuire School</t>
  </si>
  <si>
    <t>Dr. Joseph A Whelan Elementary School</t>
  </si>
  <si>
    <t>Centredale School</t>
  </si>
  <si>
    <t>Greystone School</t>
  </si>
  <si>
    <t>Dr. Edward A. Ricci Middle School</t>
  </si>
  <si>
    <t>Birchwood Middle School</t>
  </si>
  <si>
    <t>North Providence Total</t>
  </si>
  <si>
    <t>25</t>
  </si>
  <si>
    <t>North Smithfield</t>
  </si>
  <si>
    <t>Dr. Harry L. Halliwell Memorial School</t>
  </si>
  <si>
    <t>North Smithfield High School</t>
  </si>
  <si>
    <t>North Smithfield Middle School</t>
  </si>
  <si>
    <t>North Smithfield Elementary School</t>
  </si>
  <si>
    <t>North Smithfield Total</t>
  </si>
  <si>
    <t>26</t>
  </si>
  <si>
    <t>Pawtucket</t>
  </si>
  <si>
    <t>Joseph Jenks Junior High School</t>
  </si>
  <si>
    <t>William E Tolman Senior High School</t>
  </si>
  <si>
    <t>Samuel Slater Junior High School</t>
  </si>
  <si>
    <t>Goff Junior High School</t>
  </si>
  <si>
    <t xml:space="preserve">Jacqueline M. Walsh School for the Performing and </t>
  </si>
  <si>
    <t>Potter-Burns School</t>
  </si>
  <si>
    <t>Nathanael Greene School</t>
  </si>
  <si>
    <t>Fallon Memorial School</t>
  </si>
  <si>
    <t>Flora S. Curtis Memorial School</t>
  </si>
  <si>
    <t xml:space="preserve">Curvin-McCabe School                              </t>
  </si>
  <si>
    <t>Charles E. Shea High School</t>
  </si>
  <si>
    <t>Henry J. Winters School</t>
  </si>
  <si>
    <t>Elizabeth Baldwin School</t>
  </si>
  <si>
    <t>M. Virginia Cunningham School</t>
  </si>
  <si>
    <t>Agnes E. Little School</t>
  </si>
  <si>
    <t>Francis J. Varieur School</t>
  </si>
  <si>
    <t xml:space="preserve">Pawtucket               </t>
  </si>
  <si>
    <t>268A7</t>
  </si>
  <si>
    <r>
      <t>Alt Learning Program/Portugese Social Club(</t>
    </r>
    <r>
      <rPr>
        <i/>
        <sz val="8"/>
        <color theme="1"/>
        <rFont val="Arial"/>
        <family val="2"/>
      </rPr>
      <t>enrollments included in highschool)</t>
    </r>
  </si>
  <si>
    <t>Pawtucket Total</t>
  </si>
  <si>
    <t>53</t>
  </si>
  <si>
    <t>International Charter</t>
  </si>
  <si>
    <t>International Charter School</t>
  </si>
  <si>
    <t>54</t>
  </si>
  <si>
    <t>Blackstone Academy</t>
  </si>
  <si>
    <t>Blackstone Academy Charter School</t>
  </si>
  <si>
    <t>Total for Pawtucket</t>
  </si>
  <si>
    <t/>
  </si>
  <si>
    <t>27</t>
  </si>
  <si>
    <t>Portsmouth</t>
  </si>
  <si>
    <t>Howard Hathaway School</t>
  </si>
  <si>
    <t>Portsmouth High School</t>
  </si>
  <si>
    <t>Melville Elementary School</t>
  </si>
  <si>
    <t>Portsmouth Middle School</t>
  </si>
  <si>
    <t>Portsmouth Total</t>
  </si>
  <si>
    <t>28</t>
  </si>
  <si>
    <t>Providence</t>
  </si>
  <si>
    <t>Leviton Dual Language School</t>
  </si>
  <si>
    <t>Frank D. Spaziano Elementary School Annex</t>
  </si>
  <si>
    <t>Dr. Jorge Alvarez High School</t>
  </si>
  <si>
    <t>Asa Messer Elementary School</t>
  </si>
  <si>
    <t>Alan Shawn Feinstein Elementary at Broad Street</t>
  </si>
  <si>
    <t>Alfred Lima, Sr. Elementary School</t>
  </si>
  <si>
    <t>Charles N. Fortes Elementary School</t>
  </si>
  <si>
    <t>Webster Avenue School</t>
  </si>
  <si>
    <t>Veazie Street School</t>
  </si>
  <si>
    <t>Frank D. Spaziano Elementary School</t>
  </si>
  <si>
    <t>George J. West Elementary School</t>
  </si>
  <si>
    <t>Esek Hopkins Middle School</t>
  </si>
  <si>
    <t>Robert F. Kennedy Elementary School</t>
  </si>
  <si>
    <t>Central High School</t>
  </si>
  <si>
    <t>Carl G. Lauro Elementary School</t>
  </si>
  <si>
    <t>Reservoir Avenue School</t>
  </si>
  <si>
    <t>Nathan Bishop Middle School</t>
  </si>
  <si>
    <t>Gilbert Stuart Middle School</t>
  </si>
  <si>
    <t>Nathanael Greene Middle School</t>
  </si>
  <si>
    <t>Roger Williams Middle School</t>
  </si>
  <si>
    <t>Hope High School</t>
  </si>
  <si>
    <t>Mount Pleasant High School</t>
  </si>
  <si>
    <t>Vartan Gregorian Elementary School</t>
  </si>
  <si>
    <t>William D'Abate Elementary School</t>
  </si>
  <si>
    <t>Robert L Bailey IV, Elementary School</t>
  </si>
  <si>
    <t>Lillian Feinstein Elementary, Sackett Street</t>
  </si>
  <si>
    <t>Mary E. Fogarty Elementary School</t>
  </si>
  <si>
    <t>Harry Kizirian Elementary School</t>
  </si>
  <si>
    <t>The Sgt. Cornel Young, Jr &amp; Charlotte Woods Elemen</t>
  </si>
  <si>
    <t>Dr. Martin Luther King, Jr. Elementary School</t>
  </si>
  <si>
    <t>Classical High School</t>
  </si>
  <si>
    <t>Pleasant View School</t>
  </si>
  <si>
    <t>Anthony Carnevale Elementary School</t>
  </si>
  <si>
    <t>Governor Christopher DelSesto Middle School</t>
  </si>
  <si>
    <t>E-Cubed Academy</t>
  </si>
  <si>
    <t>William B. Cooley, Sr. High School and the Providence of International Studies</t>
  </si>
  <si>
    <t>Providence Career and Technical Academy</t>
  </si>
  <si>
    <t>West Broadway Middle School</t>
  </si>
  <si>
    <t>Urban Collaborative Accelerated Program</t>
  </si>
  <si>
    <t>Total Public - Regional Collaborative LEA</t>
  </si>
  <si>
    <t>Times2 Academy</t>
  </si>
  <si>
    <t>Academy for Career Exploration (ACES)</t>
  </si>
  <si>
    <t>Highlander Charter School</t>
  </si>
  <si>
    <t>Paul Cuffee Charter School</t>
  </si>
  <si>
    <t>Trinity Academy for the Performing Arts</t>
  </si>
  <si>
    <t>RI Nurses Institute Middle College Charter High Sc</t>
  </si>
  <si>
    <t>Village Green Virtual Charter School</t>
  </si>
  <si>
    <t>Achievement First Providence Mayoral Academy</t>
  </si>
  <si>
    <t>Sheila Skip Nowell Leadership Academy (II)</t>
  </si>
  <si>
    <t>SouthSide Elementary Charter School</t>
  </si>
  <si>
    <t>The Hope Academy</t>
  </si>
  <si>
    <t>Blessed Sacrament School</t>
  </si>
  <si>
    <t>St. Pius V School</t>
  </si>
  <si>
    <t>St. Thomas Regional School</t>
  </si>
  <si>
    <t>St. Patrick School</t>
  </si>
  <si>
    <t>Community Preparatory School</t>
  </si>
  <si>
    <t>San Miguel School</t>
  </si>
  <si>
    <t>Ocean Tides School</t>
  </si>
  <si>
    <t>Sophia Academy</t>
  </si>
  <si>
    <t>Bradley School</t>
  </si>
  <si>
    <t>YouthBuild Providence</t>
  </si>
  <si>
    <t>Total for Providence</t>
  </si>
  <si>
    <t>Total Public, Non LEA Public &amp; Non Public &amp; Charter Schools</t>
  </si>
  <si>
    <t>50</t>
  </si>
  <si>
    <t>R.I. Sch for the Deaf</t>
  </si>
  <si>
    <t>Rhode Island School for the Deaf</t>
  </si>
  <si>
    <t>60</t>
  </si>
  <si>
    <t>MET Career and Tech</t>
  </si>
  <si>
    <t>Metropolitan Regional Career and Technical Center</t>
  </si>
  <si>
    <t>Total RI School for Deaf, Metropolitian - State School</t>
  </si>
  <si>
    <t>30</t>
  </si>
  <si>
    <t>Scituate</t>
  </si>
  <si>
    <t xml:space="preserve">Hope Elementary School                            </t>
  </si>
  <si>
    <t>Clayville Elementary School</t>
  </si>
  <si>
    <t>Scituate High School</t>
  </si>
  <si>
    <t>Scituate Middle School</t>
  </si>
  <si>
    <t>North Scituate Elementary School</t>
  </si>
  <si>
    <t>Scituate Total</t>
  </si>
  <si>
    <t>31</t>
  </si>
  <si>
    <t>Smithfield</t>
  </si>
  <si>
    <t>William Winsor School</t>
  </si>
  <si>
    <t>Old County Road School</t>
  </si>
  <si>
    <t>Anna M. McCabe School</t>
  </si>
  <si>
    <t>Smithfield Senior High School</t>
  </si>
  <si>
    <t>Raymond C. LaPerche School</t>
  </si>
  <si>
    <t>Vincent J. Gallagher Middle School</t>
  </si>
  <si>
    <t>Smithfield Total</t>
  </si>
  <si>
    <t>32</t>
  </si>
  <si>
    <t xml:space="preserve">South Kingstown   </t>
  </si>
  <si>
    <t>Wakefield Elementary School</t>
  </si>
  <si>
    <t>South Kingstown Integrated Pre-school</t>
  </si>
  <si>
    <t>Peace Dale Elementary School</t>
  </si>
  <si>
    <t>South Kingstown High School</t>
  </si>
  <si>
    <t>Curtis Corner Middle School</t>
  </si>
  <si>
    <t>West Kingston Elementary School</t>
  </si>
  <si>
    <t>Matunuck School</t>
  </si>
  <si>
    <t>Broad Rock Middle School</t>
  </si>
  <si>
    <t>South Kingstown Total</t>
  </si>
  <si>
    <t>55</t>
  </si>
  <si>
    <t>The Compass School</t>
  </si>
  <si>
    <t>52</t>
  </si>
  <si>
    <t>Kingston Hill Academy</t>
  </si>
  <si>
    <t>Bradley School - South</t>
  </si>
  <si>
    <t>Total for South Kingstown</t>
  </si>
  <si>
    <t>33</t>
  </si>
  <si>
    <t>Tiverton</t>
  </si>
  <si>
    <t>Walter E. Ranger School</t>
  </si>
  <si>
    <t>Fort Barton School</t>
  </si>
  <si>
    <t>Pocasset School</t>
  </si>
  <si>
    <t>Tiverton High School</t>
  </si>
  <si>
    <t>Tiverton Middle School</t>
  </si>
  <si>
    <t>Tiverton Total</t>
  </si>
  <si>
    <t>35</t>
  </si>
  <si>
    <t xml:space="preserve">Warwick   </t>
  </si>
  <si>
    <t>Norwood School</t>
  </si>
  <si>
    <t>Oakland Beach Elementary School</t>
  </si>
  <si>
    <t>Greenwood School</t>
  </si>
  <si>
    <t>Aldrich Junior High School</t>
  </si>
  <si>
    <t>Wyman School</t>
  </si>
  <si>
    <t>Gorton Junior High School</t>
  </si>
  <si>
    <t>E. G. Robertson School</t>
  </si>
  <si>
    <t>Lippitt School</t>
  </si>
  <si>
    <t>Randall Holden School</t>
  </si>
  <si>
    <t>Francis School</t>
  </si>
  <si>
    <t>Sherman School</t>
  </si>
  <si>
    <t>Holliman School</t>
  </si>
  <si>
    <t>John Wickes School</t>
  </si>
  <si>
    <t>Warwick Veterans Memorial HS</t>
  </si>
  <si>
    <t>Cedar Hill School</t>
  </si>
  <si>
    <t>Park School</t>
  </si>
  <si>
    <t>Warwick Neck School</t>
  </si>
  <si>
    <t>Pilgrim High School</t>
  </si>
  <si>
    <t>Harold F. Scott School</t>
  </si>
  <si>
    <t>Cottrell F. Hoxsie School</t>
  </si>
  <si>
    <t>Drum Rock Early Childhood Center</t>
  </si>
  <si>
    <t>Toll Gate High School</t>
  </si>
  <si>
    <t>Winman Junior High School</t>
  </si>
  <si>
    <t>Warwick Total</t>
  </si>
  <si>
    <t>West Bay Collaborative</t>
  </si>
  <si>
    <t>Total for Warwick</t>
  </si>
  <si>
    <t>36</t>
  </si>
  <si>
    <t>Westerly</t>
  </si>
  <si>
    <t>Bradford Elementary School</t>
  </si>
  <si>
    <t>Westerly Middle School</t>
  </si>
  <si>
    <t>Westerly High School</t>
  </si>
  <si>
    <t>State Street School</t>
  </si>
  <si>
    <t>Dunn's Corners School</t>
  </si>
  <si>
    <t>Springbrook Elementary School</t>
  </si>
  <si>
    <t>Westerly Total</t>
  </si>
  <si>
    <t>Bradley School - Westerly</t>
  </si>
  <si>
    <t>Total for Westerly</t>
  </si>
  <si>
    <t>Total Public &amp; Non Public Schools</t>
  </si>
  <si>
    <t>38</t>
  </si>
  <si>
    <t xml:space="preserve">West Warwick  </t>
  </si>
  <si>
    <t>John F. Horgan Elementary School</t>
  </si>
  <si>
    <t>Maisie E. Quinn Elementary School</t>
  </si>
  <si>
    <t>West Warwick Senior High School</t>
  </si>
  <si>
    <t>John F. Deering Middle School</t>
  </si>
  <si>
    <t>Greenbush Elementary School</t>
  </si>
  <si>
    <t>Wakefield Hills Elementary School</t>
  </si>
  <si>
    <t>West Warwick Total</t>
  </si>
  <si>
    <t>39</t>
  </si>
  <si>
    <t xml:space="preserve">Woonsocket </t>
  </si>
  <si>
    <t>Harris School</t>
  </si>
  <si>
    <t>Governor Aram J. Pothier School</t>
  </si>
  <si>
    <t>Woonsocket Middle School</t>
  </si>
  <si>
    <t>Citizens Memorial School</t>
  </si>
  <si>
    <t>Bernon Heights School</t>
  </si>
  <si>
    <t xml:space="preserve">Globe Park School                                 </t>
  </si>
  <si>
    <t>Leo A. Savoie School</t>
  </si>
  <si>
    <t>Woonsocket High School</t>
  </si>
  <si>
    <t>Kevin K. Coleman Elementary School</t>
  </si>
  <si>
    <t>Woonsocket Total</t>
  </si>
  <si>
    <t>58</t>
  </si>
  <si>
    <t>Beacon Charter School</t>
  </si>
  <si>
    <t>BEACON Charter School</t>
  </si>
  <si>
    <t>Total for Woonsocket</t>
  </si>
  <si>
    <t>96</t>
  </si>
  <si>
    <t>Bristol Warren</t>
  </si>
  <si>
    <t>Guiteras School</t>
  </si>
  <si>
    <t>Colt Andrews School</t>
  </si>
  <si>
    <t>Rockwell School</t>
  </si>
  <si>
    <t>Mt. Hope High School</t>
  </si>
  <si>
    <t>Kickemuit Middle School</t>
  </si>
  <si>
    <t>Hugh Cole School</t>
  </si>
  <si>
    <t>Bristol Warren Total</t>
  </si>
  <si>
    <t>East Bay Collaborative</t>
  </si>
  <si>
    <t>Total for Bristol Warren</t>
  </si>
  <si>
    <t>97</t>
  </si>
  <si>
    <t>Exeter-West Greenwich</t>
  </si>
  <si>
    <t>Wawaloam School</t>
  </si>
  <si>
    <t>Mildred E. Lineham School</t>
  </si>
  <si>
    <t>Metcalf School</t>
  </si>
  <si>
    <t>Exeter-West Greenwich Regional  Junior High</t>
  </si>
  <si>
    <t>Exeter-West Greenwich Regional High School</t>
  </si>
  <si>
    <t>Exeter-West Greenwich Total</t>
  </si>
  <si>
    <t>62</t>
  </si>
  <si>
    <t>The Greene School</t>
  </si>
  <si>
    <t>Total for Exeter-West Greenwich</t>
  </si>
  <si>
    <t>98</t>
  </si>
  <si>
    <t>Chariho</t>
  </si>
  <si>
    <t xml:space="preserve">Chariho Regional High School                      </t>
  </si>
  <si>
    <t>Chariho Regional Middle School</t>
  </si>
  <si>
    <t>Charlestown Elementary School</t>
  </si>
  <si>
    <t>Richmond Elementary School</t>
  </si>
  <si>
    <t>Ashaway Elementary School</t>
  </si>
  <si>
    <t>Hope Valley Elementary School</t>
  </si>
  <si>
    <t>The R.Y.S.E. School</t>
  </si>
  <si>
    <t>Chariho Total</t>
  </si>
  <si>
    <t>99</t>
  </si>
  <si>
    <t>Foster-Glocester</t>
  </si>
  <si>
    <t>Ponaganset Middle School</t>
  </si>
  <si>
    <t>Ponaganset High School</t>
  </si>
  <si>
    <t xml:space="preserve">Foster-Glocester Total       </t>
  </si>
  <si>
    <t># SCHOOLS</t>
  </si>
  <si>
    <t>ENROLLMENT</t>
  </si>
  <si>
    <t>FREE</t>
  </si>
  <si>
    <t>REDUCED</t>
  </si>
  <si>
    <t>TOTAL</t>
  </si>
  <si>
    <t>State Schools</t>
  </si>
  <si>
    <t>Charter Schools [LEAs]</t>
  </si>
  <si>
    <t>Charter Schools [LEA's]</t>
  </si>
  <si>
    <t>Public Schools</t>
  </si>
  <si>
    <t>Regional Collaborative LEA</t>
  </si>
  <si>
    <t>Public Non LEA</t>
  </si>
  <si>
    <t>Non-Public Schools</t>
  </si>
  <si>
    <t xml:space="preserve">Non-Public Schools </t>
  </si>
  <si>
    <t>Kindergarten Policy for Breakfast Mandate:</t>
  </si>
  <si>
    <t xml:space="preserve">All kindergarten children who attend school in the morning are required to  </t>
  </si>
  <si>
    <t>participate in the School Breakfast Program.</t>
  </si>
  <si>
    <t>Explanation of how enrollment is presented:</t>
  </si>
  <si>
    <t xml:space="preserve">Enrollment reported is inclusive of all grades in a school as submitted </t>
  </si>
  <si>
    <t>and approved by RIDE.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</si>
</sst>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0000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indexed="8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22"/>
      </right>
      <top/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22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6">
    <xf numFmtId="0" fontId="0" fillId="0" borderId="0" xfId="0"/>
    <xf numFmtId="0" fontId="3" fillId="0" borderId="1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 wrapText="1"/>
    </xf>
    <xf numFmtId="0" fontId="3" fillId="0" borderId="2" xfId="2" applyNumberFormat="1" applyFont="1" applyFill="1" applyBorder="1" applyAlignment="1">
      <alignment horizontal="center" wrapText="1"/>
    </xf>
    <xf numFmtId="3" fontId="3" fillId="0" borderId="3" xfId="2" applyNumberFormat="1" applyFont="1" applyFill="1" applyBorder="1" applyAlignment="1">
      <alignment horizontal="center" wrapText="1"/>
    </xf>
    <xf numFmtId="49" fontId="5" fillId="0" borderId="6" xfId="0" applyNumberFormat="1" applyFont="1" applyBorder="1" applyAlignment="1">
      <alignment horizontal="center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5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6" fillId="3" borderId="10" xfId="2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center"/>
    </xf>
    <xf numFmtId="0" fontId="6" fillId="4" borderId="11" xfId="2" applyFont="1" applyFill="1" applyBorder="1" applyAlignment="1">
      <alignment horizontal="left" wrapText="1"/>
    </xf>
    <xf numFmtId="3" fontId="4" fillId="2" borderId="12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8" fillId="2" borderId="14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5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164" fontId="8" fillId="2" borderId="17" xfId="1" applyNumberFormat="1" applyFont="1" applyFill="1" applyBorder="1" applyAlignment="1">
      <alignment horizontal="center"/>
    </xf>
    <xf numFmtId="0" fontId="5" fillId="0" borderId="0" xfId="0" applyFont="1"/>
    <xf numFmtId="0" fontId="4" fillId="2" borderId="1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49" fontId="5" fillId="5" borderId="0" xfId="0" applyNumberFormat="1" applyFont="1" applyFill="1" applyAlignment="1">
      <alignment horizontal="center"/>
    </xf>
    <xf numFmtId="49" fontId="5" fillId="5" borderId="0" xfId="0" applyNumberFormat="1" applyFont="1" applyFill="1"/>
    <xf numFmtId="0" fontId="4" fillId="5" borderId="19" xfId="0" applyFont="1" applyFill="1" applyBorder="1" applyAlignment="1">
      <alignment horizontal="center"/>
    </xf>
    <xf numFmtId="49" fontId="8" fillId="5" borderId="0" xfId="0" applyNumberFormat="1" applyFont="1" applyFill="1"/>
    <xf numFmtId="3" fontId="4" fillId="5" borderId="0" xfId="0" applyNumberFormat="1" applyFont="1" applyFill="1" applyAlignment="1">
      <alignment horizontal="center"/>
    </xf>
    <xf numFmtId="0" fontId="5" fillId="5" borderId="0" xfId="0" applyNumberFormat="1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8" fillId="5" borderId="0" xfId="1" applyNumberFormat="1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4" fillId="6" borderId="0" xfId="0" applyFont="1" applyFill="1"/>
    <xf numFmtId="1" fontId="4" fillId="6" borderId="0" xfId="0" applyNumberFormat="1" applyFont="1" applyFill="1" applyAlignment="1">
      <alignment horizontal="center"/>
    </xf>
    <xf numFmtId="0" fontId="6" fillId="6" borderId="0" xfId="2" applyFont="1" applyFill="1" applyAlignment="1">
      <alignment horizontal="center"/>
    </xf>
    <xf numFmtId="3" fontId="4" fillId="6" borderId="0" xfId="0" applyNumberFormat="1" applyFont="1" applyFill="1" applyAlignment="1">
      <alignment horizontal="center"/>
    </xf>
    <xf numFmtId="164" fontId="8" fillId="6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5" fillId="0" borderId="0" xfId="0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17" xfId="0" applyNumberFormat="1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center"/>
    </xf>
    <xf numFmtId="164" fontId="8" fillId="2" borderId="20" xfId="1" applyNumberFormat="1" applyFont="1" applyFill="1" applyBorder="1" applyAlignment="1">
      <alignment horizontal="center"/>
    </xf>
    <xf numFmtId="49" fontId="9" fillId="7" borderId="0" xfId="0" applyNumberFormat="1" applyFont="1" applyFill="1" applyAlignment="1">
      <alignment horizontal="center"/>
    </xf>
    <xf numFmtId="0" fontId="10" fillId="7" borderId="0" xfId="0" applyFont="1" applyFill="1" applyBorder="1"/>
    <xf numFmtId="0" fontId="10" fillId="7" borderId="0" xfId="0" applyFont="1" applyFill="1" applyBorder="1" applyAlignment="1">
      <alignment horizontal="center"/>
    </xf>
    <xf numFmtId="0" fontId="11" fillId="7" borderId="0" xfId="2" applyFont="1" applyFill="1" applyBorder="1" applyAlignment="1">
      <alignment horizontal="left" wrapText="1"/>
    </xf>
    <xf numFmtId="3" fontId="12" fillId="7" borderId="0" xfId="0" applyNumberFormat="1" applyFont="1" applyFill="1" applyAlignment="1">
      <alignment horizontal="center"/>
    </xf>
    <xf numFmtId="0" fontId="12" fillId="7" borderId="0" xfId="0" applyNumberFormat="1" applyFont="1" applyFill="1" applyAlignment="1">
      <alignment horizontal="center"/>
    </xf>
    <xf numFmtId="164" fontId="12" fillId="7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0" fontId="10" fillId="7" borderId="18" xfId="0" applyFont="1" applyFill="1" applyBorder="1"/>
    <xf numFmtId="0" fontId="10" fillId="7" borderId="9" xfId="0" applyFont="1" applyFill="1" applyBorder="1" applyAlignment="1">
      <alignment horizontal="center"/>
    </xf>
    <xf numFmtId="0" fontId="11" fillId="7" borderId="21" xfId="2" applyFont="1" applyFill="1" applyBorder="1" applyAlignment="1">
      <alignment horizontal="left" wrapText="1"/>
    </xf>
    <xf numFmtId="49" fontId="12" fillId="7" borderId="9" xfId="0" applyNumberFormat="1" applyFont="1" applyFill="1" applyBorder="1" applyAlignment="1">
      <alignment horizontal="center"/>
    </xf>
    <xf numFmtId="0" fontId="12" fillId="7" borderId="9" xfId="0" applyNumberFormat="1" applyFont="1" applyFill="1" applyBorder="1" applyAlignment="1">
      <alignment horizontal="center"/>
    </xf>
    <xf numFmtId="164" fontId="12" fillId="7" borderId="9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0" fontId="6" fillId="4" borderId="12" xfId="2" applyFont="1" applyFill="1" applyBorder="1" applyAlignment="1">
      <alignment horizontal="left" wrapText="1"/>
    </xf>
    <xf numFmtId="3" fontId="4" fillId="2" borderId="18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3" fontId="7" fillId="2" borderId="18" xfId="0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12" xfId="0" applyFont="1" applyFill="1" applyBorder="1"/>
    <xf numFmtId="1" fontId="5" fillId="5" borderId="0" xfId="0" applyNumberFormat="1" applyFont="1" applyFill="1" applyAlignment="1">
      <alignment horizontal="center"/>
    </xf>
    <xf numFmtId="164" fontId="8" fillId="5" borderId="23" xfId="1" applyNumberFormat="1" applyFont="1" applyFill="1" applyBorder="1" applyAlignment="1">
      <alignment horizontal="center"/>
    </xf>
    <xf numFmtId="49" fontId="5" fillId="8" borderId="0" xfId="0" applyNumberFormat="1" applyFont="1" applyFill="1" applyAlignment="1">
      <alignment horizontal="center"/>
    </xf>
    <xf numFmtId="49" fontId="5" fillId="8" borderId="0" xfId="0" applyNumberFormat="1" applyFont="1" applyFill="1"/>
    <xf numFmtId="0" fontId="4" fillId="8" borderId="19" xfId="0" applyFont="1" applyFill="1" applyBorder="1" applyAlignment="1">
      <alignment horizontal="center"/>
    </xf>
    <xf numFmtId="49" fontId="8" fillId="8" borderId="0" xfId="0" applyNumberFormat="1" applyFont="1" applyFill="1"/>
    <xf numFmtId="3" fontId="8" fillId="8" borderId="0" xfId="0" applyNumberFormat="1" applyFont="1" applyFill="1" applyAlignment="1">
      <alignment horizontal="center"/>
    </xf>
    <xf numFmtId="1" fontId="5" fillId="8" borderId="0" xfId="0" applyNumberFormat="1" applyFont="1" applyFill="1" applyAlignment="1">
      <alignment horizontal="center"/>
    </xf>
    <xf numFmtId="164" fontId="8" fillId="8" borderId="0" xfId="1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2" borderId="18" xfId="0" applyFont="1" applyFill="1" applyBorder="1"/>
    <xf numFmtId="0" fontId="4" fillId="2" borderId="24" xfId="0" applyFont="1" applyFill="1" applyBorder="1" applyAlignment="1">
      <alignment horizontal="center"/>
    </xf>
    <xf numFmtId="164" fontId="5" fillId="0" borderId="25" xfId="1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64" fontId="8" fillId="2" borderId="27" xfId="1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2" xfId="0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8" fillId="2" borderId="28" xfId="1" applyNumberFormat="1" applyFont="1" applyFill="1" applyBorder="1" applyAlignment="1">
      <alignment horizontal="center"/>
    </xf>
    <xf numFmtId="0" fontId="4" fillId="2" borderId="15" xfId="0" applyFont="1" applyFill="1" applyBorder="1"/>
    <xf numFmtId="0" fontId="7" fillId="2" borderId="29" xfId="0" applyFont="1" applyFill="1" applyBorder="1" applyAlignment="1">
      <alignment horizontal="center"/>
    </xf>
    <xf numFmtId="0" fontId="4" fillId="2" borderId="29" xfId="0" applyFont="1" applyFill="1" applyBorder="1"/>
    <xf numFmtId="164" fontId="8" fillId="2" borderId="18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9" borderId="0" xfId="0" applyNumberFormat="1" applyFont="1" applyFill="1" applyAlignment="1">
      <alignment horizontal="center"/>
    </xf>
    <xf numFmtId="49" fontId="5" fillId="9" borderId="0" xfId="0" applyNumberFormat="1" applyFont="1" applyFill="1"/>
    <xf numFmtId="0" fontId="4" fillId="9" borderId="19" xfId="0" applyFont="1" applyFill="1" applyBorder="1" applyAlignment="1">
      <alignment horizontal="center"/>
    </xf>
    <xf numFmtId="49" fontId="8" fillId="9" borderId="0" xfId="0" applyNumberFormat="1" applyFont="1" applyFill="1"/>
    <xf numFmtId="3" fontId="8" fillId="9" borderId="0" xfId="0" applyNumberFormat="1" applyFont="1" applyFill="1" applyBorder="1" applyAlignment="1">
      <alignment horizontal="center"/>
    </xf>
    <xf numFmtId="1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64" fontId="8" fillId="9" borderId="0" xfId="1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 applyFill="1" applyBorder="1"/>
    <xf numFmtId="1" fontId="5" fillId="0" borderId="9" xfId="0" applyNumberFormat="1" applyFont="1" applyBorder="1" applyAlignment="1">
      <alignment horizontal="center"/>
    </xf>
    <xf numFmtId="49" fontId="5" fillId="10" borderId="0" xfId="0" applyNumberFormat="1" applyFont="1" applyFill="1" applyAlignment="1">
      <alignment horizontal="center"/>
    </xf>
    <xf numFmtId="49" fontId="5" fillId="10" borderId="0" xfId="0" applyNumberFormat="1" applyFont="1" applyFill="1"/>
    <xf numFmtId="0" fontId="4" fillId="10" borderId="24" xfId="0" applyFont="1" applyFill="1" applyBorder="1" applyAlignment="1">
      <alignment horizontal="center"/>
    </xf>
    <xf numFmtId="49" fontId="8" fillId="10" borderId="0" xfId="0" applyNumberFormat="1" applyFont="1" applyFill="1"/>
    <xf numFmtId="3" fontId="8" fillId="10" borderId="0" xfId="0" applyNumberFormat="1" applyFont="1" applyFill="1" applyAlignment="1">
      <alignment horizontal="center"/>
    </xf>
    <xf numFmtId="1" fontId="5" fillId="10" borderId="0" xfId="0" applyNumberFormat="1" applyFont="1" applyFill="1" applyAlignment="1">
      <alignment horizontal="center"/>
    </xf>
    <xf numFmtId="1" fontId="8" fillId="10" borderId="0" xfId="0" applyNumberFormat="1" applyFont="1" applyFill="1" applyAlignment="1">
      <alignment horizontal="center"/>
    </xf>
    <xf numFmtId="164" fontId="8" fillId="10" borderId="0" xfId="1" applyNumberFormat="1" applyFont="1" applyFill="1" applyAlignment="1">
      <alignment horizontal="center"/>
    </xf>
    <xf numFmtId="49" fontId="5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/>
    <xf numFmtId="3" fontId="8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49" fontId="5" fillId="11" borderId="0" xfId="0" applyNumberFormat="1" applyFont="1" applyFill="1" applyAlignment="1">
      <alignment horizontal="center"/>
    </xf>
    <xf numFmtId="0" fontId="7" fillId="11" borderId="30" xfId="0" applyFont="1" applyFill="1" applyBorder="1"/>
    <xf numFmtId="0" fontId="5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left" vertical="center"/>
    </xf>
    <xf numFmtId="3" fontId="13" fillId="7" borderId="33" xfId="0" applyNumberFormat="1" applyFont="1" applyFill="1" applyBorder="1" applyAlignment="1">
      <alignment horizontal="center"/>
    </xf>
    <xf numFmtId="3" fontId="13" fillId="7" borderId="0" xfId="0" applyNumberFormat="1" applyFont="1" applyFill="1" applyBorder="1" applyAlignment="1">
      <alignment horizontal="center"/>
    </xf>
    <xf numFmtId="3" fontId="13" fillId="7" borderId="9" xfId="0" applyNumberFormat="1" applyFont="1" applyFill="1" applyBorder="1" applyAlignment="1">
      <alignment horizontal="center"/>
    </xf>
    <xf numFmtId="164" fontId="13" fillId="7" borderId="9" xfId="1" applyNumberFormat="1" applyFont="1" applyFill="1" applyBorder="1" applyAlignment="1">
      <alignment horizontal="center"/>
    </xf>
    <xf numFmtId="0" fontId="4" fillId="2" borderId="30" xfId="0" applyFont="1" applyFill="1" applyBorder="1"/>
    <xf numFmtId="3" fontId="4" fillId="2" borderId="30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164" fontId="8" fillId="2" borderId="30" xfId="1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3" fontId="8" fillId="5" borderId="0" xfId="0" applyNumberFormat="1" applyFont="1" applyFill="1" applyAlignment="1">
      <alignment horizontal="center"/>
    </xf>
    <xf numFmtId="1" fontId="8" fillId="5" borderId="0" xfId="0" applyNumberFormat="1" applyFont="1" applyFill="1" applyAlignment="1">
      <alignment horizontal="center"/>
    </xf>
    <xf numFmtId="164" fontId="8" fillId="5" borderId="0" xfId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2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15" fillId="0" borderId="0" xfId="0" applyNumberFormat="1" applyFont="1"/>
    <xf numFmtId="164" fontId="8" fillId="0" borderId="9" xfId="1" applyNumberFormat="1" applyFont="1" applyBorder="1" applyAlignment="1">
      <alignment horizontal="center"/>
    </xf>
    <xf numFmtId="0" fontId="5" fillId="2" borderId="0" xfId="0" applyNumberFormat="1" applyFont="1" applyFill="1"/>
    <xf numFmtId="3" fontId="8" fillId="2" borderId="0" xfId="0" applyNumberFormat="1" applyFont="1" applyFill="1" applyAlignment="1">
      <alignment horizontal="center"/>
    </xf>
    <xf numFmtId="0" fontId="5" fillId="12" borderId="0" xfId="0" applyNumberFormat="1" applyFont="1" applyFill="1"/>
    <xf numFmtId="0" fontId="4" fillId="12" borderId="24" xfId="0" applyFont="1" applyFill="1" applyBorder="1" applyAlignment="1">
      <alignment horizontal="center"/>
    </xf>
    <xf numFmtId="49" fontId="8" fillId="12" borderId="0" xfId="0" applyNumberFormat="1" applyFont="1" applyFill="1"/>
    <xf numFmtId="3" fontId="5" fillId="12" borderId="0" xfId="0" applyNumberFormat="1" applyFont="1" applyFill="1" applyAlignment="1">
      <alignment horizontal="center"/>
    </xf>
    <xf numFmtId="0" fontId="5" fillId="12" borderId="0" xfId="0" applyNumberFormat="1" applyFont="1" applyFill="1" applyAlignment="1">
      <alignment horizontal="center"/>
    </xf>
    <xf numFmtId="164" fontId="8" fillId="12" borderId="0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5" fillId="8" borderId="0" xfId="0" applyNumberFormat="1" applyFont="1" applyFill="1" applyAlignment="1">
      <alignment horizontal="center"/>
    </xf>
    <xf numFmtId="164" fontId="8" fillId="8" borderId="0" xfId="1" applyNumberFormat="1" applyFont="1" applyFill="1" applyAlignment="1">
      <alignment horizontal="center"/>
    </xf>
    <xf numFmtId="0" fontId="16" fillId="6" borderId="0" xfId="2" applyFont="1" applyFill="1" applyAlignment="1">
      <alignment horizontal="center"/>
    </xf>
    <xf numFmtId="3" fontId="6" fillId="6" borderId="0" xfId="2" applyNumberFormat="1" applyFont="1" applyFill="1" applyAlignment="1">
      <alignment horizontal="center"/>
    </xf>
    <xf numFmtId="0" fontId="5" fillId="10" borderId="0" xfId="0" applyNumberFormat="1" applyFont="1" applyFill="1" applyAlignment="1">
      <alignment horizontal="center"/>
    </xf>
    <xf numFmtId="3" fontId="5" fillId="10" borderId="0" xfId="0" applyNumberFormat="1" applyFont="1" applyFill="1" applyAlignment="1">
      <alignment horizontal="center"/>
    </xf>
    <xf numFmtId="164" fontId="8" fillId="10" borderId="0" xfId="1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4" fillId="0" borderId="0" xfId="0" applyFont="1" applyFill="1" applyBorder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5" fillId="0" borderId="9" xfId="0" applyNumberFormat="1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49" fontId="4" fillId="6" borderId="0" xfId="0" applyNumberFormat="1" applyFont="1" applyFill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49" fontId="8" fillId="9" borderId="0" xfId="0" applyNumberFormat="1" applyFont="1" applyFill="1" applyAlignment="1">
      <alignment horizontal="center"/>
    </xf>
    <xf numFmtId="49" fontId="8" fillId="9" borderId="0" xfId="0" applyNumberFormat="1" applyFont="1" applyFill="1" applyBorder="1"/>
    <xf numFmtId="49" fontId="4" fillId="0" borderId="0" xfId="0" applyNumberFormat="1" applyFont="1" applyFill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4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165" fontId="6" fillId="0" borderId="38" xfId="2" applyNumberFormat="1" applyFont="1" applyBorder="1" applyAlignment="1">
      <alignment horizontal="center"/>
    </xf>
    <xf numFmtId="0" fontId="9" fillId="0" borderId="0" xfId="2" applyFont="1"/>
    <xf numFmtId="0" fontId="6" fillId="0" borderId="9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18" fillId="13" borderId="39" xfId="2" applyFont="1" applyFill="1" applyBorder="1" applyAlignment="1">
      <alignment horizontal="left"/>
    </xf>
    <xf numFmtId="166" fontId="18" fillId="13" borderId="39" xfId="3" applyNumberFormat="1" applyFont="1" applyFill="1" applyBorder="1" applyAlignment="1">
      <alignment horizontal="center"/>
    </xf>
    <xf numFmtId="0" fontId="18" fillId="13" borderId="39" xfId="2" applyFont="1" applyFill="1" applyBorder="1" applyAlignment="1">
      <alignment horizontal="center"/>
    </xf>
    <xf numFmtId="0" fontId="18" fillId="13" borderId="40" xfId="2" applyFont="1" applyFill="1" applyBorder="1"/>
    <xf numFmtId="0" fontId="19" fillId="13" borderId="41" xfId="0" applyFont="1" applyFill="1" applyBorder="1" applyAlignment="1">
      <alignment horizontal="center"/>
    </xf>
    <xf numFmtId="166" fontId="18" fillId="13" borderId="42" xfId="3" applyNumberFormat="1" applyFont="1" applyFill="1" applyBorder="1" applyAlignment="1">
      <alignment horizontal="right"/>
    </xf>
    <xf numFmtId="164" fontId="18" fillId="13" borderId="42" xfId="4" applyNumberFormat="1" applyFont="1" applyFill="1" applyBorder="1"/>
    <xf numFmtId="0" fontId="18" fillId="14" borderId="39" xfId="2" applyFont="1" applyFill="1" applyBorder="1" applyAlignment="1">
      <alignment horizontal="left"/>
    </xf>
    <xf numFmtId="166" fontId="18" fillId="14" borderId="39" xfId="3" applyNumberFormat="1" applyFont="1" applyFill="1" applyBorder="1" applyAlignment="1">
      <alignment horizontal="center"/>
    </xf>
    <xf numFmtId="0" fontId="18" fillId="10" borderId="39" xfId="2" applyFont="1" applyFill="1" applyBorder="1" applyAlignment="1">
      <alignment horizontal="center"/>
    </xf>
    <xf numFmtId="166" fontId="18" fillId="14" borderId="43" xfId="3" applyNumberFormat="1" applyFont="1" applyFill="1" applyBorder="1"/>
    <xf numFmtId="0" fontId="19" fillId="10" borderId="41" xfId="0" applyFont="1" applyFill="1" applyBorder="1" applyAlignment="1">
      <alignment horizontal="center"/>
    </xf>
    <xf numFmtId="164" fontId="18" fillId="14" borderId="39" xfId="4" applyNumberFormat="1" applyFont="1" applyFill="1" applyBorder="1"/>
    <xf numFmtId="0" fontId="18" fillId="5" borderId="39" xfId="2" applyFont="1" applyFill="1" applyBorder="1" applyAlignment="1">
      <alignment horizontal="left"/>
    </xf>
    <xf numFmtId="166" fontId="18" fillId="5" borderId="39" xfId="3" applyNumberFormat="1" applyFont="1" applyFill="1" applyBorder="1" applyAlignment="1">
      <alignment horizontal="center"/>
    </xf>
    <xf numFmtId="0" fontId="18" fillId="5" borderId="39" xfId="2" applyFont="1" applyFill="1" applyBorder="1" applyAlignment="1">
      <alignment horizontal="center"/>
    </xf>
    <xf numFmtId="166" fontId="18" fillId="5" borderId="43" xfId="3" applyNumberFormat="1" applyFont="1" applyFill="1" applyBorder="1"/>
    <xf numFmtId="0" fontId="19" fillId="5" borderId="41" xfId="0" applyFont="1" applyFill="1" applyBorder="1" applyAlignment="1">
      <alignment horizontal="center"/>
    </xf>
    <xf numFmtId="164" fontId="18" fillId="5" borderId="39" xfId="4" applyNumberFormat="1" applyFont="1" applyFill="1" applyBorder="1"/>
    <xf numFmtId="0" fontId="18" fillId="15" borderId="39" xfId="2" applyFont="1" applyFill="1" applyBorder="1" applyAlignment="1">
      <alignment horizontal="left"/>
    </xf>
    <xf numFmtId="166" fontId="18" fillId="15" borderId="39" xfId="3" applyNumberFormat="1" applyFont="1" applyFill="1" applyBorder="1" applyAlignment="1">
      <alignment horizontal="center"/>
    </xf>
    <xf numFmtId="0" fontId="18" fillId="15" borderId="39" xfId="2" applyFont="1" applyFill="1" applyBorder="1" applyAlignment="1">
      <alignment horizontal="center"/>
    </xf>
    <xf numFmtId="166" fontId="18" fillId="15" borderId="43" xfId="3" applyNumberFormat="1" applyFont="1" applyFill="1" applyBorder="1" applyAlignment="1">
      <alignment horizontal="right"/>
    </xf>
    <xf numFmtId="0" fontId="19" fillId="2" borderId="41" xfId="0" applyFont="1" applyFill="1" applyBorder="1" applyAlignment="1">
      <alignment horizontal="center"/>
    </xf>
    <xf numFmtId="164" fontId="18" fillId="15" borderId="39" xfId="4" applyNumberFormat="1" applyFont="1" applyFill="1" applyBorder="1"/>
    <xf numFmtId="0" fontId="2" fillId="0" borderId="0" xfId="2" applyFont="1" applyFill="1" applyAlignment="1">
      <alignment horizontal="center"/>
    </xf>
    <xf numFmtId="0" fontId="6" fillId="12" borderId="39" xfId="2" applyFont="1" applyFill="1" applyBorder="1" applyAlignment="1">
      <alignment horizontal="left"/>
    </xf>
    <xf numFmtId="166" fontId="18" fillId="12" borderId="39" xfId="3" applyNumberFormat="1" applyFont="1" applyFill="1" applyBorder="1" applyAlignment="1">
      <alignment horizontal="center"/>
    </xf>
    <xf numFmtId="0" fontId="18" fillId="12" borderId="39" xfId="2" applyFont="1" applyFill="1" applyBorder="1" applyAlignment="1">
      <alignment horizontal="center"/>
    </xf>
    <xf numFmtId="166" fontId="18" fillId="12" borderId="43" xfId="3" applyNumberFormat="1" applyFont="1" applyFill="1" applyBorder="1" applyAlignment="1">
      <alignment horizontal="right"/>
    </xf>
    <xf numFmtId="0" fontId="19" fillId="12" borderId="41" xfId="0" applyFont="1" applyFill="1" applyBorder="1" applyAlignment="1">
      <alignment horizontal="center"/>
    </xf>
    <xf numFmtId="164" fontId="18" fillId="12" borderId="39" xfId="4" applyNumberFormat="1" applyFont="1" applyFill="1" applyBorder="1"/>
    <xf numFmtId="0" fontId="18" fillId="9" borderId="39" xfId="2" applyFont="1" applyFill="1" applyBorder="1" applyAlignment="1">
      <alignment horizontal="left"/>
    </xf>
    <xf numFmtId="166" fontId="18" fillId="9" borderId="39" xfId="3" applyNumberFormat="1" applyFont="1" applyFill="1" applyBorder="1" applyAlignment="1">
      <alignment horizontal="center"/>
    </xf>
    <xf numFmtId="0" fontId="18" fillId="9" borderId="39" xfId="2" applyFont="1" applyFill="1" applyBorder="1" applyAlignment="1">
      <alignment horizontal="center"/>
    </xf>
    <xf numFmtId="166" fontId="18" fillId="9" borderId="43" xfId="3" applyNumberFormat="1" applyFont="1" applyFill="1" applyBorder="1" applyAlignment="1">
      <alignment horizontal="right"/>
    </xf>
    <xf numFmtId="0" fontId="19" fillId="9" borderId="41" xfId="0" applyFont="1" applyFill="1" applyBorder="1" applyAlignment="1">
      <alignment horizontal="center"/>
    </xf>
    <xf numFmtId="164" fontId="18" fillId="9" borderId="39" xfId="4" applyNumberFormat="1" applyFont="1" applyFill="1" applyBorder="1"/>
    <xf numFmtId="0" fontId="18" fillId="8" borderId="39" xfId="2" applyFont="1" applyFill="1" applyBorder="1" applyAlignment="1">
      <alignment horizontal="left"/>
    </xf>
    <xf numFmtId="166" fontId="18" fillId="8" borderId="39" xfId="3" applyNumberFormat="1" applyFont="1" applyFill="1" applyBorder="1" applyAlignment="1">
      <alignment horizontal="center"/>
    </xf>
    <xf numFmtId="0" fontId="18" fillId="8" borderId="39" xfId="2" applyFont="1" applyFill="1" applyBorder="1" applyAlignment="1">
      <alignment horizontal="center"/>
    </xf>
    <xf numFmtId="166" fontId="18" fillId="8" borderId="43" xfId="3" applyNumberFormat="1" applyFont="1" applyFill="1" applyBorder="1" applyAlignment="1">
      <alignment horizontal="right"/>
    </xf>
    <xf numFmtId="0" fontId="19" fillId="8" borderId="41" xfId="0" applyFont="1" applyFill="1" applyBorder="1" applyAlignment="1">
      <alignment horizontal="center"/>
    </xf>
    <xf numFmtId="164" fontId="18" fillId="16" borderId="39" xfId="4" applyNumberFormat="1" applyFont="1" applyFill="1" applyBorder="1"/>
    <xf numFmtId="0" fontId="20" fillId="0" borderId="0" xfId="2" applyFont="1"/>
    <xf numFmtId="0" fontId="20" fillId="0" borderId="0" xfId="2" applyFont="1" applyAlignment="1">
      <alignment horizontal="center"/>
    </xf>
    <xf numFmtId="3" fontId="20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0" applyFont="1"/>
    <xf numFmtId="0" fontId="24" fillId="0" borderId="0" xfId="2" applyFont="1" applyAlignment="1">
      <alignment horizontal="center"/>
    </xf>
    <xf numFmtId="166" fontId="24" fillId="0" borderId="0" xfId="2" applyNumberFormat="1" applyFont="1" applyAlignment="1">
      <alignment horizontal="center"/>
    </xf>
    <xf numFmtId="0" fontId="0" fillId="0" borderId="0" xfId="0" applyFont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>
      <alignment horizontal="right"/>
    </xf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23" fillId="0" borderId="0" xfId="2" applyFont="1" applyBorder="1" applyAlignment="1">
      <alignment horizontal="left"/>
    </xf>
    <xf numFmtId="0" fontId="25" fillId="0" borderId="0" xfId="2" applyFont="1" applyBorder="1" applyAlignment="1">
      <alignment horizontal="center"/>
    </xf>
  </cellXfs>
  <cellStyles count="5">
    <cellStyle name="Comma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5"/>
  <sheetViews>
    <sheetView tabSelected="1" zoomScaleNormal="100" workbookViewId="0">
      <pane ySplit="1" topLeftCell="A2" activePane="bottomLeft" state="frozen"/>
      <selection pane="bottomLeft" activeCell="D12" sqref="D12"/>
    </sheetView>
  </sheetViews>
  <sheetFormatPr defaultColWidth="9.109375" defaultRowHeight="13.2" x14ac:dyDescent="0.25"/>
  <cols>
    <col min="1" max="1" width="7.33203125" style="9" customWidth="1"/>
    <col min="2" max="2" width="26" style="9" customWidth="1"/>
    <col min="3" max="3" width="7.33203125" style="10" bestFit="1" customWidth="1"/>
    <col min="4" max="4" width="58.109375" style="9" bestFit="1" customWidth="1"/>
    <col min="5" max="5" width="11.5546875" style="10" customWidth="1"/>
    <col min="6" max="7" width="3.5546875" style="10" bestFit="1" customWidth="1"/>
    <col min="8" max="8" width="8.44140625" style="10" bestFit="1" customWidth="1"/>
    <col min="9" max="9" width="10.109375" style="10" bestFit="1" customWidth="1"/>
    <col min="10" max="10" width="5.5546875" style="10" hidden="1" customWidth="1"/>
    <col min="11" max="11" width="8.44140625" style="10" bestFit="1" customWidth="1"/>
    <col min="12" max="12" width="8.77734375" style="31" bestFit="1" customWidth="1"/>
    <col min="13" max="13" width="2.44140625" style="32" customWidth="1"/>
    <col min="14" max="16384" width="9.109375" style="9"/>
  </cols>
  <sheetData>
    <row r="1" spans="1:13" ht="26.4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82" t="s">
        <v>5</v>
      </c>
      <c r="G1" s="283"/>
      <c r="H1" s="3" t="s">
        <v>6</v>
      </c>
      <c r="I1" s="3" t="s">
        <v>7</v>
      </c>
      <c r="J1" s="5" t="s">
        <v>8</v>
      </c>
      <c r="K1" s="6" t="s">
        <v>9</v>
      </c>
      <c r="L1" s="7" t="s">
        <v>10</v>
      </c>
      <c r="M1" s="8"/>
    </row>
    <row r="2" spans="1:13" x14ac:dyDescent="0.25">
      <c r="A2" s="10" t="s">
        <v>11</v>
      </c>
      <c r="B2" s="9" t="s">
        <v>12</v>
      </c>
      <c r="C2" s="11">
        <v>1103</v>
      </c>
      <c r="D2" s="9" t="s">
        <v>13</v>
      </c>
      <c r="E2" s="12">
        <f>+H2+I2+J2</f>
        <v>314</v>
      </c>
      <c r="F2" s="11" t="s">
        <v>14</v>
      </c>
      <c r="G2" s="11">
        <v>3</v>
      </c>
      <c r="H2" s="13">
        <v>15</v>
      </c>
      <c r="I2" s="11">
        <v>7</v>
      </c>
      <c r="J2" s="11">
        <v>292</v>
      </c>
      <c r="K2" s="10">
        <f>+H2+I2</f>
        <v>22</v>
      </c>
      <c r="L2" s="14">
        <f t="shared" ref="L2:L7" si="0">K2/E2</f>
        <v>7.0063694267515922E-2</v>
      </c>
      <c r="M2" s="15"/>
    </row>
    <row r="3" spans="1:13" x14ac:dyDescent="0.25">
      <c r="A3" s="10" t="s">
        <v>11</v>
      </c>
      <c r="B3" s="9" t="s">
        <v>12</v>
      </c>
      <c r="C3" s="11">
        <v>1104</v>
      </c>
      <c r="D3" s="9" t="s">
        <v>15</v>
      </c>
      <c r="E3" s="12">
        <f t="shared" ref="E3:E7" si="1">+H3+I3+J3</f>
        <v>317</v>
      </c>
      <c r="F3" s="10" t="s">
        <v>14</v>
      </c>
      <c r="G3" s="11">
        <v>3</v>
      </c>
      <c r="H3" s="11">
        <v>6</v>
      </c>
      <c r="I3" s="11">
        <v>4</v>
      </c>
      <c r="J3" s="11">
        <v>307</v>
      </c>
      <c r="K3" s="10">
        <f t="shared" ref="K3:K7" si="2">+H3+I3</f>
        <v>10</v>
      </c>
      <c r="L3" s="14">
        <f t="shared" si="0"/>
        <v>3.1545741324921134E-2</v>
      </c>
      <c r="M3" s="15"/>
    </row>
    <row r="4" spans="1:13" x14ac:dyDescent="0.25">
      <c r="A4" s="10" t="s">
        <v>11</v>
      </c>
      <c r="B4" s="9" t="s">
        <v>12</v>
      </c>
      <c r="C4" s="11">
        <v>1105</v>
      </c>
      <c r="D4" s="9" t="s">
        <v>16</v>
      </c>
      <c r="E4" s="12">
        <f t="shared" si="1"/>
        <v>499</v>
      </c>
      <c r="F4" s="11">
        <v>4</v>
      </c>
      <c r="G4" s="11">
        <v>5</v>
      </c>
      <c r="H4" s="11">
        <v>22</v>
      </c>
      <c r="I4" s="11">
        <v>6</v>
      </c>
      <c r="J4" s="11">
        <v>471</v>
      </c>
      <c r="K4" s="10">
        <f t="shared" si="2"/>
        <v>28</v>
      </c>
      <c r="L4" s="14">
        <f t="shared" si="0"/>
        <v>5.6112224448897796E-2</v>
      </c>
      <c r="M4" s="15"/>
    </row>
    <row r="5" spans="1:13" x14ac:dyDescent="0.25">
      <c r="A5" s="10" t="s">
        <v>11</v>
      </c>
      <c r="B5" s="9" t="s">
        <v>12</v>
      </c>
      <c r="C5" s="11">
        <v>1106</v>
      </c>
      <c r="D5" s="9" t="s">
        <v>17</v>
      </c>
      <c r="E5" s="12">
        <f t="shared" si="1"/>
        <v>1055</v>
      </c>
      <c r="F5" s="11">
        <v>9</v>
      </c>
      <c r="G5" s="11">
        <v>12</v>
      </c>
      <c r="H5" s="11">
        <v>31</v>
      </c>
      <c r="I5" s="11">
        <v>9</v>
      </c>
      <c r="J5" s="11">
        <v>1015</v>
      </c>
      <c r="K5" s="10">
        <f t="shared" si="2"/>
        <v>40</v>
      </c>
      <c r="L5" s="14">
        <f t="shared" si="0"/>
        <v>3.7914691943127965E-2</v>
      </c>
      <c r="M5" s="15"/>
    </row>
    <row r="6" spans="1:13" x14ac:dyDescent="0.25">
      <c r="A6" s="10" t="s">
        <v>11</v>
      </c>
      <c r="B6" s="9" t="s">
        <v>12</v>
      </c>
      <c r="C6" s="11">
        <v>1108</v>
      </c>
      <c r="D6" s="9" t="s">
        <v>18</v>
      </c>
      <c r="E6" s="12">
        <f t="shared" si="1"/>
        <v>819</v>
      </c>
      <c r="F6" s="11">
        <v>6</v>
      </c>
      <c r="G6" s="11">
        <v>8</v>
      </c>
      <c r="H6" s="11">
        <v>31</v>
      </c>
      <c r="I6" s="11">
        <v>7</v>
      </c>
      <c r="J6" s="11">
        <v>781</v>
      </c>
      <c r="K6" s="10">
        <f t="shared" si="2"/>
        <v>38</v>
      </c>
      <c r="L6" s="14">
        <f t="shared" si="0"/>
        <v>4.63980463980464E-2</v>
      </c>
      <c r="M6" s="15"/>
    </row>
    <row r="7" spans="1:13" ht="13.8" thickBot="1" x14ac:dyDescent="0.3">
      <c r="A7" s="10" t="s">
        <v>11</v>
      </c>
      <c r="B7" s="9" t="s">
        <v>12</v>
      </c>
      <c r="C7" s="16">
        <v>1109</v>
      </c>
      <c r="D7" s="9" t="s">
        <v>19</v>
      </c>
      <c r="E7" s="17">
        <f t="shared" si="1"/>
        <v>260</v>
      </c>
      <c r="F7" s="10" t="s">
        <v>20</v>
      </c>
      <c r="G7" s="11">
        <v>3</v>
      </c>
      <c r="H7" s="11">
        <v>5</v>
      </c>
      <c r="I7" s="11">
        <v>1</v>
      </c>
      <c r="J7" s="11">
        <v>254</v>
      </c>
      <c r="K7" s="10">
        <f t="shared" si="2"/>
        <v>6</v>
      </c>
      <c r="L7" s="14">
        <f t="shared" si="0"/>
        <v>2.3076923076923078E-2</v>
      </c>
      <c r="M7" s="15"/>
    </row>
    <row r="8" spans="1:13" x14ac:dyDescent="0.25">
      <c r="A8" s="18"/>
      <c r="B8" s="19" t="s">
        <v>21</v>
      </c>
      <c r="C8" s="20">
        <f>COUNT(C2:C7)</f>
        <v>6</v>
      </c>
      <c r="D8" s="21" t="s">
        <v>22</v>
      </c>
      <c r="E8" s="22">
        <f>SUBTOTAL(9,E2:E7)</f>
        <v>3264</v>
      </c>
      <c r="F8" s="23"/>
      <c r="G8" s="23"/>
      <c r="H8" s="24">
        <f>SUBTOTAL(9,H2:H7)</f>
        <v>110</v>
      </c>
      <c r="I8" s="25">
        <f>SUBTOTAL(9,I2:I7)</f>
        <v>34</v>
      </c>
      <c r="J8" s="26">
        <f>SUBTOTAL(9,J2:J7)</f>
        <v>3120</v>
      </c>
      <c r="K8" s="27">
        <f>SUBTOTAL(9,K2:K7)</f>
        <v>144</v>
      </c>
      <c r="L8" s="28">
        <f>K8/E8</f>
        <v>4.4117647058823532E-2</v>
      </c>
      <c r="M8" s="29"/>
    </row>
    <row r="9" spans="1:13" x14ac:dyDescent="0.25">
      <c r="A9" s="30"/>
      <c r="B9" s="30"/>
      <c r="C9" s="11"/>
      <c r="G9" s="11"/>
      <c r="H9" s="11"/>
      <c r="I9" s="11"/>
      <c r="J9" s="11"/>
    </row>
    <row r="10" spans="1:13" x14ac:dyDescent="0.25">
      <c r="A10" s="10" t="s">
        <v>23</v>
      </c>
      <c r="B10" s="9" t="s">
        <v>24</v>
      </c>
      <c r="C10" s="11">
        <v>3104</v>
      </c>
      <c r="D10" s="9" t="s">
        <v>25</v>
      </c>
      <c r="E10" s="12">
        <f t="shared" ref="E10:E14" si="3">+H10+I10+J10</f>
        <v>626</v>
      </c>
      <c r="F10" s="11">
        <v>6</v>
      </c>
      <c r="G10" s="11">
        <v>8</v>
      </c>
      <c r="H10" s="11">
        <v>192</v>
      </c>
      <c r="I10" s="11">
        <v>47</v>
      </c>
      <c r="J10" s="11">
        <v>387</v>
      </c>
      <c r="K10" s="10">
        <f t="shared" ref="K10:K14" si="4">+H10+I10</f>
        <v>239</v>
      </c>
      <c r="L10" s="14">
        <f t="shared" ref="L10:L15" si="5">K10/E10</f>
        <v>0.38178913738019171</v>
      </c>
      <c r="M10" s="15"/>
    </row>
    <row r="11" spans="1:13" x14ac:dyDescent="0.25">
      <c r="A11" s="10" t="s">
        <v>23</v>
      </c>
      <c r="B11" s="9" t="s">
        <v>24</v>
      </c>
      <c r="C11" s="11">
        <v>3105</v>
      </c>
      <c r="D11" s="9" t="s">
        <v>26</v>
      </c>
      <c r="E11" s="12">
        <f t="shared" si="3"/>
        <v>379</v>
      </c>
      <c r="F11" s="11">
        <v>2</v>
      </c>
      <c r="G11" s="11">
        <v>5</v>
      </c>
      <c r="H11" s="11">
        <v>90</v>
      </c>
      <c r="I11" s="11">
        <v>21</v>
      </c>
      <c r="J11" s="11">
        <v>268</v>
      </c>
      <c r="K11" s="10">
        <f t="shared" si="4"/>
        <v>111</v>
      </c>
      <c r="L11" s="14">
        <f t="shared" si="5"/>
        <v>0.29287598944591031</v>
      </c>
      <c r="M11" s="15"/>
    </row>
    <row r="12" spans="1:13" x14ac:dyDescent="0.25">
      <c r="A12" s="10" t="s">
        <v>23</v>
      </c>
      <c r="B12" s="9" t="s">
        <v>24</v>
      </c>
      <c r="C12" s="11">
        <v>3107</v>
      </c>
      <c r="D12" s="9" t="s">
        <v>27</v>
      </c>
      <c r="E12" s="12">
        <f t="shared" si="3"/>
        <v>303</v>
      </c>
      <c r="F12" s="11">
        <v>2</v>
      </c>
      <c r="G12" s="11">
        <v>5</v>
      </c>
      <c r="H12" s="11">
        <v>124</v>
      </c>
      <c r="I12" s="11">
        <v>19</v>
      </c>
      <c r="J12" s="11">
        <v>160</v>
      </c>
      <c r="K12" s="10">
        <f t="shared" si="4"/>
        <v>143</v>
      </c>
      <c r="L12" s="14">
        <f t="shared" si="5"/>
        <v>0.47194719471947194</v>
      </c>
      <c r="M12" s="15"/>
    </row>
    <row r="13" spans="1:13" x14ac:dyDescent="0.25">
      <c r="A13" s="10" t="s">
        <v>23</v>
      </c>
      <c r="B13" s="9" t="s">
        <v>24</v>
      </c>
      <c r="C13" s="11">
        <v>3108</v>
      </c>
      <c r="D13" s="9" t="s">
        <v>28</v>
      </c>
      <c r="E13" s="12">
        <f t="shared" si="3"/>
        <v>361</v>
      </c>
      <c r="F13" s="10" t="s">
        <v>14</v>
      </c>
      <c r="G13" s="11">
        <v>1</v>
      </c>
      <c r="H13" s="11">
        <v>99</v>
      </c>
      <c r="I13" s="11">
        <v>13</v>
      </c>
      <c r="J13" s="11">
        <v>249</v>
      </c>
      <c r="K13" s="10">
        <f t="shared" si="4"/>
        <v>112</v>
      </c>
      <c r="L13" s="14">
        <f t="shared" si="5"/>
        <v>0.31024930747922436</v>
      </c>
      <c r="M13" s="15"/>
    </row>
    <row r="14" spans="1:13" ht="13.8" thickBot="1" x14ac:dyDescent="0.3">
      <c r="A14" s="10" t="s">
        <v>23</v>
      </c>
      <c r="B14" s="9" t="s">
        <v>24</v>
      </c>
      <c r="C14" s="16">
        <v>3109</v>
      </c>
      <c r="D14" s="9" t="s">
        <v>29</v>
      </c>
      <c r="E14" s="17">
        <f t="shared" si="3"/>
        <v>725</v>
      </c>
      <c r="F14" s="11">
        <v>9</v>
      </c>
      <c r="G14" s="11">
        <v>12</v>
      </c>
      <c r="H14" s="16">
        <v>197</v>
      </c>
      <c r="I14" s="16">
        <v>65</v>
      </c>
      <c r="J14" s="11">
        <v>463</v>
      </c>
      <c r="K14" s="33">
        <f t="shared" si="4"/>
        <v>262</v>
      </c>
      <c r="L14" s="34">
        <f t="shared" si="5"/>
        <v>0.36137931034482756</v>
      </c>
      <c r="M14" s="35"/>
    </row>
    <row r="15" spans="1:13" s="43" customFormat="1" x14ac:dyDescent="0.25">
      <c r="A15" s="36"/>
      <c r="B15" s="37" t="s">
        <v>30</v>
      </c>
      <c r="C15" s="38">
        <f>COUNT(C10:C14)</f>
        <v>5</v>
      </c>
      <c r="D15" s="21" t="s">
        <v>22</v>
      </c>
      <c r="E15" s="22">
        <f>SUBTOTAL(9,E10:E14)</f>
        <v>2394</v>
      </c>
      <c r="F15" s="39"/>
      <c r="G15" s="39"/>
      <c r="H15" s="40">
        <f>SUBTOTAL(9,H10:H14)</f>
        <v>702</v>
      </c>
      <c r="I15" s="40">
        <f>SUBTOTAL(9,I10:I14)</f>
        <v>165</v>
      </c>
      <c r="J15" s="39">
        <f>SUBTOTAL(9,J10:J14)</f>
        <v>1527</v>
      </c>
      <c r="K15" s="41">
        <f>SUBTOTAL(9,K10:K14)</f>
        <v>867</v>
      </c>
      <c r="L15" s="42">
        <f t="shared" si="5"/>
        <v>0.36215538847117795</v>
      </c>
      <c r="M15" s="29"/>
    </row>
    <row r="16" spans="1:13" x14ac:dyDescent="0.25">
      <c r="A16" s="30"/>
      <c r="B16" s="30"/>
      <c r="C16" s="11"/>
      <c r="G16" s="11"/>
      <c r="H16" s="11"/>
      <c r="I16" s="11"/>
      <c r="J16" s="11"/>
    </row>
    <row r="17" spans="1:13" x14ac:dyDescent="0.25">
      <c r="A17" s="10" t="s">
        <v>31</v>
      </c>
      <c r="B17" s="30" t="s">
        <v>32</v>
      </c>
      <c r="C17" s="11">
        <v>4101</v>
      </c>
      <c r="D17" s="9" t="s">
        <v>33</v>
      </c>
      <c r="E17" s="12">
        <f t="shared" ref="E17:E22" si="6">+H17+I17+J17</f>
        <v>442</v>
      </c>
      <c r="F17" s="11">
        <v>1</v>
      </c>
      <c r="G17" s="11">
        <v>4</v>
      </c>
      <c r="H17" s="11">
        <v>331</v>
      </c>
      <c r="I17" s="11">
        <v>29</v>
      </c>
      <c r="J17" s="11">
        <v>82</v>
      </c>
      <c r="K17" s="10">
        <f t="shared" ref="K17:K22" si="7">+H17+I17</f>
        <v>360</v>
      </c>
      <c r="L17" s="14">
        <f t="shared" ref="L17:L22" si="8">K17/E17</f>
        <v>0.81447963800904977</v>
      </c>
      <c r="M17" s="15"/>
    </row>
    <row r="18" spans="1:13" x14ac:dyDescent="0.25">
      <c r="A18" s="10" t="s">
        <v>31</v>
      </c>
      <c r="B18" s="30" t="s">
        <v>32</v>
      </c>
      <c r="C18" s="11">
        <v>4104</v>
      </c>
      <c r="D18" s="9" t="s">
        <v>34</v>
      </c>
      <c r="E18" s="12">
        <f t="shared" si="6"/>
        <v>187</v>
      </c>
      <c r="F18" s="10" t="s">
        <v>14</v>
      </c>
      <c r="G18" s="11">
        <v>1</v>
      </c>
      <c r="H18" s="11">
        <v>119</v>
      </c>
      <c r="I18" s="11">
        <v>5</v>
      </c>
      <c r="J18" s="11">
        <v>63</v>
      </c>
      <c r="K18" s="10">
        <f t="shared" si="7"/>
        <v>124</v>
      </c>
      <c r="L18" s="15">
        <f t="shared" si="8"/>
        <v>0.66310160427807485</v>
      </c>
      <c r="M18" s="15"/>
    </row>
    <row r="19" spans="1:13" x14ac:dyDescent="0.25">
      <c r="A19" s="10" t="s">
        <v>31</v>
      </c>
      <c r="B19" s="30" t="s">
        <v>32</v>
      </c>
      <c r="C19" s="11">
        <v>4106</v>
      </c>
      <c r="D19" s="9" t="s">
        <v>35</v>
      </c>
      <c r="E19" s="12">
        <f t="shared" si="6"/>
        <v>503</v>
      </c>
      <c r="F19" s="11">
        <v>1</v>
      </c>
      <c r="G19" s="11">
        <v>4</v>
      </c>
      <c r="H19" s="11">
        <v>413</v>
      </c>
      <c r="I19" s="11">
        <v>22</v>
      </c>
      <c r="J19" s="11">
        <v>68</v>
      </c>
      <c r="K19" s="10">
        <f t="shared" si="7"/>
        <v>435</v>
      </c>
      <c r="L19" s="14">
        <f t="shared" si="8"/>
        <v>0.86481113320079528</v>
      </c>
      <c r="M19" s="15"/>
    </row>
    <row r="20" spans="1:13" x14ac:dyDescent="0.25">
      <c r="A20" s="10" t="s">
        <v>31</v>
      </c>
      <c r="B20" s="30" t="s">
        <v>32</v>
      </c>
      <c r="C20" s="11">
        <v>4108</v>
      </c>
      <c r="D20" s="9" t="s">
        <v>36</v>
      </c>
      <c r="E20" s="12">
        <f t="shared" si="6"/>
        <v>742</v>
      </c>
      <c r="F20" s="11">
        <v>9</v>
      </c>
      <c r="G20" s="11">
        <v>12</v>
      </c>
      <c r="H20" s="11">
        <v>457</v>
      </c>
      <c r="I20" s="11">
        <v>31</v>
      </c>
      <c r="J20" s="11">
        <v>254</v>
      </c>
      <c r="K20" s="10">
        <f t="shared" si="7"/>
        <v>488</v>
      </c>
      <c r="L20" s="14">
        <f t="shared" si="8"/>
        <v>0.65768194070080865</v>
      </c>
      <c r="M20" s="15"/>
    </row>
    <row r="21" spans="1:13" x14ac:dyDescent="0.25">
      <c r="A21" s="10" t="s">
        <v>31</v>
      </c>
      <c r="B21" s="30" t="s">
        <v>32</v>
      </c>
      <c r="C21" s="11">
        <v>4115</v>
      </c>
      <c r="D21" s="9" t="s">
        <v>37</v>
      </c>
      <c r="E21" s="12">
        <f t="shared" si="6"/>
        <v>660</v>
      </c>
      <c r="F21" s="11">
        <v>5</v>
      </c>
      <c r="G21" s="11">
        <v>8</v>
      </c>
      <c r="H21" s="11">
        <v>513</v>
      </c>
      <c r="I21" s="11">
        <v>50</v>
      </c>
      <c r="J21" s="11">
        <v>97</v>
      </c>
      <c r="K21" s="10">
        <f t="shared" si="7"/>
        <v>563</v>
      </c>
      <c r="L21" s="14">
        <f t="shared" si="8"/>
        <v>0.85303030303030303</v>
      </c>
      <c r="M21" s="15"/>
    </row>
    <row r="22" spans="1:13" ht="13.8" thickBot="1" x14ac:dyDescent="0.3">
      <c r="A22" s="10" t="s">
        <v>31</v>
      </c>
      <c r="B22" s="30" t="s">
        <v>32</v>
      </c>
      <c r="C22" s="16">
        <v>4117</v>
      </c>
      <c r="D22" s="9" t="s">
        <v>38</v>
      </c>
      <c r="E22" s="17">
        <f t="shared" si="6"/>
        <v>222</v>
      </c>
      <c r="F22" s="10" t="s">
        <v>14</v>
      </c>
      <c r="G22" s="11">
        <v>1</v>
      </c>
      <c r="H22" s="16">
        <v>177</v>
      </c>
      <c r="I22" s="16">
        <v>13</v>
      </c>
      <c r="J22" s="11">
        <v>32</v>
      </c>
      <c r="K22" s="33">
        <f t="shared" si="7"/>
        <v>190</v>
      </c>
      <c r="L22" s="34">
        <f t="shared" si="8"/>
        <v>0.85585585585585588</v>
      </c>
      <c r="M22" s="35"/>
    </row>
    <row r="23" spans="1:13" s="43" customFormat="1" x14ac:dyDescent="0.25">
      <c r="A23" s="44"/>
      <c r="B23" s="37" t="s">
        <v>39</v>
      </c>
      <c r="C23" s="38">
        <f>COUNT(C17:C22)</f>
        <v>6</v>
      </c>
      <c r="D23" s="21" t="s">
        <v>22</v>
      </c>
      <c r="E23" s="22">
        <f>SUBTOTAL(9,E17:E22)</f>
        <v>2756</v>
      </c>
      <c r="F23" s="45"/>
      <c r="G23" s="45"/>
      <c r="H23" s="46">
        <f>SUBTOTAL(9,H17:H22)</f>
        <v>2010</v>
      </c>
      <c r="I23" s="46">
        <f>SUBTOTAL(9,I17:I22)</f>
        <v>150</v>
      </c>
      <c r="J23" s="47">
        <f>SUBTOTAL(9,J17:J22)</f>
        <v>596</v>
      </c>
      <c r="K23" s="46">
        <f>SUBTOTAL(9,K17:K22)</f>
        <v>2160</v>
      </c>
      <c r="L23" s="48">
        <f>K23/E23</f>
        <v>0.78374455732946302</v>
      </c>
      <c r="M23" s="29"/>
    </row>
    <row r="24" spans="1:13" x14ac:dyDescent="0.25">
      <c r="A24" s="30"/>
      <c r="B24" s="30"/>
      <c r="C24" s="11"/>
      <c r="G24" s="11"/>
      <c r="H24" s="11"/>
      <c r="I24" s="11"/>
      <c r="J24" s="11"/>
    </row>
    <row r="25" spans="1:13" x14ac:dyDescent="0.25">
      <c r="A25" s="30"/>
      <c r="B25" s="30" t="s">
        <v>40</v>
      </c>
      <c r="C25" s="11">
        <v>4601</v>
      </c>
      <c r="D25" s="9" t="s">
        <v>41</v>
      </c>
      <c r="E25" s="49">
        <f>+H25+I25+J25</f>
        <v>561</v>
      </c>
      <c r="F25" s="10" t="s">
        <v>20</v>
      </c>
      <c r="G25" s="11">
        <v>8</v>
      </c>
      <c r="H25" s="50">
        <v>403</v>
      </c>
      <c r="I25" s="50">
        <v>81</v>
      </c>
      <c r="J25" s="11">
        <v>77</v>
      </c>
      <c r="K25" s="51">
        <f>+H25+I25</f>
        <v>484</v>
      </c>
      <c r="L25" s="52">
        <f>K25/E25</f>
        <v>0.86274509803921573</v>
      </c>
      <c r="M25" s="35"/>
    </row>
    <row r="26" spans="1:13" x14ac:dyDescent="0.25">
      <c r="A26" s="30"/>
      <c r="B26" s="30" t="s">
        <v>40</v>
      </c>
      <c r="C26" s="11">
        <v>4602</v>
      </c>
      <c r="D26" s="9" t="s">
        <v>42</v>
      </c>
      <c r="E26" s="12">
        <f>+H26+I26+J26</f>
        <v>240</v>
      </c>
      <c r="F26" s="11">
        <v>6</v>
      </c>
      <c r="G26" s="11">
        <v>8</v>
      </c>
      <c r="H26" s="11">
        <v>186</v>
      </c>
      <c r="I26" s="11">
        <v>28</v>
      </c>
      <c r="J26" s="11">
        <v>26</v>
      </c>
      <c r="K26" s="10">
        <f>+H26+I26</f>
        <v>214</v>
      </c>
      <c r="L26" s="14">
        <f>K26/E26</f>
        <v>0.89166666666666672</v>
      </c>
      <c r="M26" s="15"/>
    </row>
    <row r="27" spans="1:13" ht="13.8" thickBot="1" x14ac:dyDescent="0.3">
      <c r="A27" s="30"/>
      <c r="B27" s="30" t="s">
        <v>40</v>
      </c>
      <c r="C27" s="16">
        <v>4603</v>
      </c>
      <c r="D27" s="9" t="s">
        <v>43</v>
      </c>
      <c r="E27" s="17">
        <f>+H27+I27+J27</f>
        <v>79</v>
      </c>
      <c r="F27" s="11">
        <v>9</v>
      </c>
      <c r="G27" s="11">
        <v>12</v>
      </c>
      <c r="H27" s="16">
        <v>66</v>
      </c>
      <c r="I27" s="16">
        <v>1</v>
      </c>
      <c r="J27" s="11">
        <v>12</v>
      </c>
      <c r="K27" s="33">
        <f>+H27+I27</f>
        <v>67</v>
      </c>
      <c r="L27" s="34">
        <f>K27/E27</f>
        <v>0.84810126582278478</v>
      </c>
      <c r="M27" s="35"/>
    </row>
    <row r="28" spans="1:13" x14ac:dyDescent="0.25">
      <c r="A28" s="53"/>
      <c r="B28" s="54"/>
      <c r="C28" s="55">
        <f>COUNT(C25:C27)</f>
        <v>3</v>
      </c>
      <c r="D28" s="56" t="s">
        <v>44</v>
      </c>
      <c r="E28" s="57">
        <f>SUBTOTAL(9,E25:E27)</f>
        <v>880</v>
      </c>
      <c r="F28" s="53"/>
      <c r="G28" s="58"/>
      <c r="H28" s="57">
        <f>SUBTOTAL(9,H25:H27)</f>
        <v>655</v>
      </c>
      <c r="I28" s="57">
        <f>SUBTOTAL(9,I25:I27)</f>
        <v>110</v>
      </c>
      <c r="J28" s="59">
        <f>SUBTOTAL(9,J25:J27)</f>
        <v>115</v>
      </c>
      <c r="K28" s="57">
        <f>SUBTOTAL(9,K25:K27)</f>
        <v>765</v>
      </c>
      <c r="L28" s="60">
        <f>K28/E28</f>
        <v>0.86931818181818177</v>
      </c>
      <c r="M28" s="29"/>
    </row>
    <row r="29" spans="1:13" x14ac:dyDescent="0.25">
      <c r="A29" s="30"/>
      <c r="B29" s="30"/>
      <c r="C29" s="11"/>
      <c r="G29" s="11"/>
      <c r="H29" s="11"/>
      <c r="I29" s="11"/>
      <c r="J29" s="11"/>
    </row>
    <row r="30" spans="1:13" s="68" customFormat="1" x14ac:dyDescent="0.25">
      <c r="A30" s="61"/>
      <c r="B30" s="62" t="s">
        <v>45</v>
      </c>
      <c r="C30" s="63">
        <f>C23+C28</f>
        <v>9</v>
      </c>
      <c r="D30" s="64" t="s">
        <v>46</v>
      </c>
      <c r="E30" s="65">
        <f>SUBTOTAL(9,E17:E28)</f>
        <v>3636</v>
      </c>
      <c r="F30" s="61"/>
      <c r="G30" s="61"/>
      <c r="H30" s="65">
        <f>SUBTOTAL(9,H17:H28)</f>
        <v>2665</v>
      </c>
      <c r="I30" s="65">
        <f>SUBTOTAL(9,I17:I28)</f>
        <v>260</v>
      </c>
      <c r="J30" s="61"/>
      <c r="K30" s="65">
        <f>SUBTOTAL(9,K17:K28)</f>
        <v>2925</v>
      </c>
      <c r="L30" s="66">
        <f>K30/E30</f>
        <v>0.8044554455445545</v>
      </c>
      <c r="M30" s="67"/>
    </row>
    <row r="31" spans="1:13" x14ac:dyDescent="0.25">
      <c r="A31" s="30"/>
      <c r="B31" s="30"/>
      <c r="C31" s="11"/>
      <c r="G31" s="11"/>
      <c r="H31" s="11"/>
      <c r="I31" s="11"/>
      <c r="J31" s="11"/>
    </row>
    <row r="32" spans="1:13" x14ac:dyDescent="0.25">
      <c r="A32" s="10" t="s">
        <v>47</v>
      </c>
      <c r="B32" s="30" t="s">
        <v>48</v>
      </c>
      <c r="C32" s="11">
        <v>6104</v>
      </c>
      <c r="D32" s="9" t="s">
        <v>49</v>
      </c>
      <c r="E32" s="12">
        <f>+H32+I32+J32</f>
        <v>1149</v>
      </c>
      <c r="F32" s="11">
        <v>6</v>
      </c>
      <c r="G32" s="11">
        <v>8</v>
      </c>
      <c r="H32" s="11">
        <v>305</v>
      </c>
      <c r="I32" s="11">
        <v>73</v>
      </c>
      <c r="J32" s="11">
        <v>771</v>
      </c>
      <c r="K32" s="10">
        <f>+H32+I32</f>
        <v>378</v>
      </c>
      <c r="L32" s="14">
        <f t="shared" ref="L32:L38" si="9">K32/E32</f>
        <v>0.32898172323759789</v>
      </c>
      <c r="M32" s="15"/>
    </row>
    <row r="33" spans="1:13" x14ac:dyDescent="0.25">
      <c r="A33" s="10" t="s">
        <v>47</v>
      </c>
      <c r="B33" s="30" t="s">
        <v>48</v>
      </c>
      <c r="C33" s="11">
        <v>6109</v>
      </c>
      <c r="D33" s="9" t="s">
        <v>50</v>
      </c>
      <c r="E33" s="12">
        <f t="shared" ref="E33:E38" si="10">+H33+I33+J33</f>
        <v>353</v>
      </c>
      <c r="F33" s="10" t="s">
        <v>51</v>
      </c>
      <c r="G33" s="11">
        <v>5</v>
      </c>
      <c r="H33" s="11">
        <v>55</v>
      </c>
      <c r="I33" s="11">
        <v>20</v>
      </c>
      <c r="J33" s="11">
        <v>278</v>
      </c>
      <c r="K33" s="10">
        <f t="shared" ref="K33:K38" si="11">+H33+I33</f>
        <v>75</v>
      </c>
      <c r="L33" s="14">
        <f t="shared" si="9"/>
        <v>0.21246458923512748</v>
      </c>
      <c r="M33" s="15"/>
    </row>
    <row r="34" spans="1:13" x14ac:dyDescent="0.25">
      <c r="A34" s="10" t="s">
        <v>47</v>
      </c>
      <c r="B34" s="30" t="s">
        <v>48</v>
      </c>
      <c r="C34" s="11">
        <v>6112</v>
      </c>
      <c r="D34" s="9" t="s">
        <v>52</v>
      </c>
      <c r="E34" s="12">
        <f t="shared" si="10"/>
        <v>411</v>
      </c>
      <c r="F34" s="10" t="s">
        <v>14</v>
      </c>
      <c r="G34" s="11">
        <v>5</v>
      </c>
      <c r="H34" s="11">
        <v>170</v>
      </c>
      <c r="I34" s="11">
        <v>23</v>
      </c>
      <c r="J34" s="11">
        <v>218</v>
      </c>
      <c r="K34" s="10">
        <f t="shared" si="11"/>
        <v>193</v>
      </c>
      <c r="L34" s="14">
        <f t="shared" si="9"/>
        <v>0.46958637469586373</v>
      </c>
      <c r="M34" s="15"/>
    </row>
    <row r="35" spans="1:13" x14ac:dyDescent="0.25">
      <c r="A35" s="10" t="s">
        <v>47</v>
      </c>
      <c r="B35" s="30" t="s">
        <v>48</v>
      </c>
      <c r="C35" s="11">
        <v>6116</v>
      </c>
      <c r="D35" s="9" t="s">
        <v>53</v>
      </c>
      <c r="E35" s="12">
        <f t="shared" si="10"/>
        <v>373</v>
      </c>
      <c r="F35" s="10" t="s">
        <v>51</v>
      </c>
      <c r="G35" s="11">
        <v>5</v>
      </c>
      <c r="H35" s="11">
        <v>133</v>
      </c>
      <c r="I35" s="11">
        <v>28</v>
      </c>
      <c r="J35" s="11">
        <v>212</v>
      </c>
      <c r="K35" s="10">
        <f t="shared" si="11"/>
        <v>161</v>
      </c>
      <c r="L35" s="14">
        <f t="shared" si="9"/>
        <v>0.43163538873994639</v>
      </c>
      <c r="M35" s="15"/>
    </row>
    <row r="36" spans="1:13" x14ac:dyDescent="0.25">
      <c r="A36" s="10" t="s">
        <v>47</v>
      </c>
      <c r="B36" s="30" t="s">
        <v>48</v>
      </c>
      <c r="C36" s="11">
        <v>6117</v>
      </c>
      <c r="D36" s="9" t="s">
        <v>54</v>
      </c>
      <c r="E36" s="12">
        <f t="shared" si="10"/>
        <v>422</v>
      </c>
      <c r="F36" s="10" t="s">
        <v>14</v>
      </c>
      <c r="G36" s="11">
        <v>5</v>
      </c>
      <c r="H36" s="11">
        <v>147</v>
      </c>
      <c r="I36" s="11">
        <v>31</v>
      </c>
      <c r="J36" s="11">
        <v>244</v>
      </c>
      <c r="K36" s="10">
        <f t="shared" si="11"/>
        <v>178</v>
      </c>
      <c r="L36" s="14">
        <f t="shared" si="9"/>
        <v>0.4218009478672986</v>
      </c>
      <c r="M36" s="15"/>
    </row>
    <row r="37" spans="1:13" x14ac:dyDescent="0.25">
      <c r="A37" s="10" t="s">
        <v>47</v>
      </c>
      <c r="B37" s="30" t="s">
        <v>48</v>
      </c>
      <c r="C37" s="11">
        <v>6119</v>
      </c>
      <c r="D37" s="9" t="s">
        <v>55</v>
      </c>
      <c r="E37" s="12">
        <f t="shared" si="10"/>
        <v>1558</v>
      </c>
      <c r="F37" s="11">
        <v>9</v>
      </c>
      <c r="G37" s="11">
        <v>12</v>
      </c>
      <c r="H37" s="11">
        <v>414</v>
      </c>
      <c r="I37" s="11">
        <v>116</v>
      </c>
      <c r="J37" s="11">
        <v>1028</v>
      </c>
      <c r="K37" s="10">
        <f t="shared" si="11"/>
        <v>530</v>
      </c>
      <c r="L37" s="14">
        <f t="shared" si="9"/>
        <v>0.34017971758664955</v>
      </c>
      <c r="M37" s="15"/>
    </row>
    <row r="38" spans="1:13" ht="13.8" thickBot="1" x14ac:dyDescent="0.3">
      <c r="A38" s="10" t="s">
        <v>47</v>
      </c>
      <c r="B38" s="30" t="s">
        <v>48</v>
      </c>
      <c r="C38" s="16">
        <v>6121</v>
      </c>
      <c r="D38" s="9" t="s">
        <v>56</v>
      </c>
      <c r="E38" s="17">
        <f t="shared" si="10"/>
        <v>580</v>
      </c>
      <c r="F38" s="10" t="s">
        <v>14</v>
      </c>
      <c r="G38" s="11">
        <v>5</v>
      </c>
      <c r="H38" s="16">
        <v>108</v>
      </c>
      <c r="I38" s="16">
        <v>18</v>
      </c>
      <c r="J38" s="16">
        <v>454</v>
      </c>
      <c r="K38" s="33">
        <f t="shared" si="11"/>
        <v>126</v>
      </c>
      <c r="L38" s="34">
        <f t="shared" si="9"/>
        <v>0.21724137931034482</v>
      </c>
      <c r="M38" s="35"/>
    </row>
    <row r="39" spans="1:13" s="43" customFormat="1" x14ac:dyDescent="0.25">
      <c r="A39" s="69"/>
      <c r="B39" s="70" t="s">
        <v>57</v>
      </c>
      <c r="C39" s="38">
        <f>COUNT(C32:C38)</f>
        <v>7</v>
      </c>
      <c r="D39" s="21" t="s">
        <v>22</v>
      </c>
      <c r="E39" s="22">
        <f>SUBTOTAL(9,E32:E38)</f>
        <v>4846</v>
      </c>
      <c r="F39" s="40"/>
      <c r="G39" s="40"/>
      <c r="H39" s="71">
        <f>SUBTOTAL(9,H32:H38)</f>
        <v>1332</v>
      </c>
      <c r="I39" s="71">
        <f>SUBTOTAL(9,I32:I38)</f>
        <v>309</v>
      </c>
      <c r="J39" s="72">
        <f>SUBTOTAL(9,J32:J38)</f>
        <v>3205</v>
      </c>
      <c r="K39" s="71">
        <f>SUBTOTAL(9,K32:K38)</f>
        <v>1641</v>
      </c>
      <c r="L39" s="73">
        <f>K39/E39</f>
        <v>0.33862979777135782</v>
      </c>
      <c r="M39" s="29"/>
    </row>
    <row r="40" spans="1:13" ht="11.4" customHeight="1" x14ac:dyDescent="0.25">
      <c r="G40" s="11"/>
      <c r="H40" s="11"/>
      <c r="I40" s="11"/>
      <c r="J40" s="11"/>
    </row>
    <row r="41" spans="1:13" x14ac:dyDescent="0.25">
      <c r="A41" s="10" t="s">
        <v>58</v>
      </c>
      <c r="B41" s="30" t="s">
        <v>59</v>
      </c>
      <c r="C41" s="11">
        <v>7103</v>
      </c>
      <c r="D41" s="9" t="s">
        <v>60</v>
      </c>
      <c r="E41" s="12">
        <f>+H41+I41+J41</f>
        <v>260</v>
      </c>
      <c r="F41" s="10" t="s">
        <v>14</v>
      </c>
      <c r="G41" s="11">
        <v>6</v>
      </c>
      <c r="H41" s="11">
        <v>31</v>
      </c>
      <c r="I41" s="11">
        <v>3</v>
      </c>
      <c r="J41" s="11">
        <v>226</v>
      </c>
      <c r="K41" s="10">
        <f t="shared" ref="K41:K64" si="12">+H41+I41</f>
        <v>34</v>
      </c>
      <c r="L41" s="14">
        <f t="shared" ref="L41:L64" si="13">K41/E41</f>
        <v>0.13076923076923078</v>
      </c>
      <c r="M41" s="15"/>
    </row>
    <row r="42" spans="1:13" x14ac:dyDescent="0.25">
      <c r="A42" s="10" t="s">
        <v>58</v>
      </c>
      <c r="B42" s="30" t="s">
        <v>59</v>
      </c>
      <c r="C42" s="11">
        <v>7110</v>
      </c>
      <c r="D42" s="9" t="s">
        <v>61</v>
      </c>
      <c r="E42" s="12">
        <f t="shared" ref="E42:E62" si="14">+H42+I42+J42</f>
        <v>246</v>
      </c>
      <c r="F42" s="10" t="s">
        <v>14</v>
      </c>
      <c r="G42" s="11">
        <v>6</v>
      </c>
      <c r="H42" s="11">
        <v>67</v>
      </c>
      <c r="I42" s="11">
        <v>15</v>
      </c>
      <c r="J42" s="11">
        <v>164</v>
      </c>
      <c r="K42" s="10">
        <f t="shared" si="12"/>
        <v>82</v>
      </c>
      <c r="L42" s="14">
        <f t="shared" si="13"/>
        <v>0.33333333333333331</v>
      </c>
      <c r="M42" s="15"/>
    </row>
    <row r="43" spans="1:13" x14ac:dyDescent="0.25">
      <c r="A43" s="10" t="s">
        <v>58</v>
      </c>
      <c r="B43" s="30" t="s">
        <v>59</v>
      </c>
      <c r="C43" s="11">
        <v>7112</v>
      </c>
      <c r="D43" s="9" t="s">
        <v>62</v>
      </c>
      <c r="E43" s="12">
        <f t="shared" si="14"/>
        <v>185</v>
      </c>
      <c r="F43" s="10" t="s">
        <v>14</v>
      </c>
      <c r="G43" s="11">
        <v>5</v>
      </c>
      <c r="H43" s="11">
        <v>77</v>
      </c>
      <c r="I43" s="11">
        <v>14</v>
      </c>
      <c r="J43" s="11">
        <v>94</v>
      </c>
      <c r="K43" s="10">
        <f t="shared" si="12"/>
        <v>91</v>
      </c>
      <c r="L43" s="15">
        <f t="shared" si="13"/>
        <v>0.49189189189189192</v>
      </c>
      <c r="M43" s="15"/>
    </row>
    <row r="44" spans="1:13" x14ac:dyDescent="0.25">
      <c r="A44" s="10" t="s">
        <v>58</v>
      </c>
      <c r="B44" s="30" t="s">
        <v>59</v>
      </c>
      <c r="C44" s="11">
        <v>7113</v>
      </c>
      <c r="D44" s="9" t="s">
        <v>63</v>
      </c>
      <c r="E44" s="12">
        <f t="shared" si="14"/>
        <v>1545</v>
      </c>
      <c r="F44" s="11">
        <v>9</v>
      </c>
      <c r="G44" s="11">
        <v>12</v>
      </c>
      <c r="H44" s="11">
        <v>771</v>
      </c>
      <c r="I44" s="11">
        <v>127</v>
      </c>
      <c r="J44" s="11">
        <v>647</v>
      </c>
      <c r="K44" s="10">
        <f t="shared" si="12"/>
        <v>898</v>
      </c>
      <c r="L44" s="15">
        <f t="shared" si="13"/>
        <v>0.58122977346278315</v>
      </c>
      <c r="M44" s="15"/>
    </row>
    <row r="45" spans="1:13" x14ac:dyDescent="0.25">
      <c r="A45" s="10" t="s">
        <v>58</v>
      </c>
      <c r="B45" s="30" t="s">
        <v>59</v>
      </c>
      <c r="C45" s="11">
        <v>7115</v>
      </c>
      <c r="D45" s="9" t="s">
        <v>64</v>
      </c>
      <c r="E45" s="12">
        <f t="shared" si="14"/>
        <v>493</v>
      </c>
      <c r="F45" s="11">
        <v>7</v>
      </c>
      <c r="G45" s="11">
        <v>8</v>
      </c>
      <c r="H45" s="11">
        <v>314</v>
      </c>
      <c r="I45" s="11">
        <v>36</v>
      </c>
      <c r="J45" s="11">
        <v>143</v>
      </c>
      <c r="K45" s="10">
        <f t="shared" si="12"/>
        <v>350</v>
      </c>
      <c r="L45" s="15">
        <f t="shared" si="13"/>
        <v>0.70993914807302227</v>
      </c>
      <c r="M45" s="15"/>
    </row>
    <row r="46" spans="1:13" x14ac:dyDescent="0.25">
      <c r="A46" s="10" t="s">
        <v>58</v>
      </c>
      <c r="B46" s="30" t="s">
        <v>59</v>
      </c>
      <c r="C46" s="11">
        <v>7116</v>
      </c>
      <c r="D46" s="9" t="s">
        <v>65</v>
      </c>
      <c r="E46" s="12">
        <f t="shared" si="14"/>
        <v>331</v>
      </c>
      <c r="F46" s="10" t="s">
        <v>14</v>
      </c>
      <c r="G46" s="11">
        <v>6</v>
      </c>
      <c r="H46" s="11">
        <v>167</v>
      </c>
      <c r="I46" s="11">
        <v>19</v>
      </c>
      <c r="J46" s="11">
        <v>145</v>
      </c>
      <c r="K46" s="10">
        <f t="shared" si="12"/>
        <v>186</v>
      </c>
      <c r="L46" s="15">
        <f t="shared" si="13"/>
        <v>0.5619335347432024</v>
      </c>
      <c r="M46" s="15"/>
    </row>
    <row r="47" spans="1:13" x14ac:dyDescent="0.25">
      <c r="A47" s="10" t="s">
        <v>58</v>
      </c>
      <c r="B47" s="30" t="s">
        <v>59</v>
      </c>
      <c r="C47" s="11">
        <v>7117</v>
      </c>
      <c r="D47" s="9" t="s">
        <v>66</v>
      </c>
      <c r="E47" s="12">
        <f t="shared" si="14"/>
        <v>259</v>
      </c>
      <c r="F47" s="10" t="s">
        <v>14</v>
      </c>
      <c r="G47" s="11">
        <v>6</v>
      </c>
      <c r="H47" s="11">
        <v>80</v>
      </c>
      <c r="I47" s="11">
        <v>5</v>
      </c>
      <c r="J47" s="11">
        <v>174</v>
      </c>
      <c r="K47" s="10">
        <f t="shared" si="12"/>
        <v>85</v>
      </c>
      <c r="L47" s="15">
        <f t="shared" si="13"/>
        <v>0.3281853281853282</v>
      </c>
      <c r="M47" s="15"/>
    </row>
    <row r="48" spans="1:13" x14ac:dyDescent="0.25">
      <c r="A48" s="10" t="s">
        <v>58</v>
      </c>
      <c r="B48" s="30" t="s">
        <v>59</v>
      </c>
      <c r="C48" s="11">
        <v>7118</v>
      </c>
      <c r="D48" s="9" t="s">
        <v>67</v>
      </c>
      <c r="E48" s="12">
        <f t="shared" si="14"/>
        <v>353</v>
      </c>
      <c r="F48" s="10" t="s">
        <v>14</v>
      </c>
      <c r="G48" s="11">
        <v>6</v>
      </c>
      <c r="H48" s="11">
        <v>166</v>
      </c>
      <c r="I48" s="11">
        <v>14</v>
      </c>
      <c r="J48" s="11">
        <v>173</v>
      </c>
      <c r="K48" s="10">
        <f t="shared" si="12"/>
        <v>180</v>
      </c>
      <c r="L48" s="15">
        <f t="shared" si="13"/>
        <v>0.50991501416430596</v>
      </c>
      <c r="M48" s="15"/>
    </row>
    <row r="49" spans="1:13" x14ac:dyDescent="0.25">
      <c r="A49" s="10" t="s">
        <v>58</v>
      </c>
      <c r="B49" s="30" t="s">
        <v>59</v>
      </c>
      <c r="C49" s="11">
        <v>7119</v>
      </c>
      <c r="D49" s="9" t="s">
        <v>68</v>
      </c>
      <c r="E49" s="12">
        <f t="shared" si="14"/>
        <v>569</v>
      </c>
      <c r="F49" s="10" t="s">
        <v>14</v>
      </c>
      <c r="G49" s="11">
        <v>6</v>
      </c>
      <c r="H49" s="11">
        <v>374</v>
      </c>
      <c r="I49" s="11">
        <v>52</v>
      </c>
      <c r="J49" s="11">
        <v>143</v>
      </c>
      <c r="K49" s="10">
        <f t="shared" si="12"/>
        <v>426</v>
      </c>
      <c r="L49" s="15">
        <f t="shared" si="13"/>
        <v>0.74868189806678387</v>
      </c>
      <c r="M49" s="15"/>
    </row>
    <row r="50" spans="1:13" x14ac:dyDescent="0.25">
      <c r="A50" s="10" t="s">
        <v>58</v>
      </c>
      <c r="B50" s="30" t="s">
        <v>59</v>
      </c>
      <c r="C50" s="11">
        <v>7120</v>
      </c>
      <c r="D50" s="9" t="s">
        <v>69</v>
      </c>
      <c r="E50" s="12">
        <f t="shared" si="14"/>
        <v>359</v>
      </c>
      <c r="F50" s="10" t="s">
        <v>14</v>
      </c>
      <c r="G50" s="11">
        <v>6</v>
      </c>
      <c r="H50" s="11">
        <v>197</v>
      </c>
      <c r="I50" s="11">
        <v>21</v>
      </c>
      <c r="J50" s="11">
        <v>141</v>
      </c>
      <c r="K50" s="10">
        <f t="shared" si="12"/>
        <v>218</v>
      </c>
      <c r="L50" s="15">
        <f t="shared" si="13"/>
        <v>0.60724233983286913</v>
      </c>
      <c r="M50" s="15"/>
    </row>
    <row r="51" spans="1:13" x14ac:dyDescent="0.25">
      <c r="A51" s="10" t="s">
        <v>58</v>
      </c>
      <c r="B51" s="30" t="s">
        <v>59</v>
      </c>
      <c r="C51" s="11">
        <v>7121</v>
      </c>
      <c r="D51" s="9" t="s">
        <v>70</v>
      </c>
      <c r="E51" s="12">
        <f t="shared" si="14"/>
        <v>342</v>
      </c>
      <c r="F51" s="10" t="s">
        <v>14</v>
      </c>
      <c r="G51" s="11">
        <v>6</v>
      </c>
      <c r="H51" s="11">
        <v>85</v>
      </c>
      <c r="I51" s="11">
        <v>7</v>
      </c>
      <c r="J51" s="11">
        <v>250</v>
      </c>
      <c r="K51" s="10">
        <f t="shared" si="12"/>
        <v>92</v>
      </c>
      <c r="L51" s="15">
        <f t="shared" si="13"/>
        <v>0.26900584795321636</v>
      </c>
      <c r="M51" s="15"/>
    </row>
    <row r="52" spans="1:13" x14ac:dyDescent="0.25">
      <c r="A52" s="10" t="s">
        <v>58</v>
      </c>
      <c r="B52" s="30" t="s">
        <v>59</v>
      </c>
      <c r="C52" s="11">
        <v>7122</v>
      </c>
      <c r="D52" s="9" t="s">
        <v>71</v>
      </c>
      <c r="E52" s="12">
        <f t="shared" si="14"/>
        <v>320</v>
      </c>
      <c r="F52" s="10" t="s">
        <v>14</v>
      </c>
      <c r="G52" s="11">
        <v>6</v>
      </c>
      <c r="H52" s="11">
        <v>100</v>
      </c>
      <c r="I52" s="11">
        <v>13</v>
      </c>
      <c r="J52" s="11">
        <v>207</v>
      </c>
      <c r="K52" s="10">
        <f t="shared" si="12"/>
        <v>113</v>
      </c>
      <c r="L52" s="15">
        <f t="shared" si="13"/>
        <v>0.35312500000000002</v>
      </c>
      <c r="M52" s="15"/>
    </row>
    <row r="53" spans="1:13" x14ac:dyDescent="0.25">
      <c r="A53" s="10" t="s">
        <v>58</v>
      </c>
      <c r="B53" s="30" t="s">
        <v>59</v>
      </c>
      <c r="C53" s="11">
        <v>7123</v>
      </c>
      <c r="D53" s="9" t="s">
        <v>72</v>
      </c>
      <c r="E53" s="12">
        <f t="shared" si="14"/>
        <v>504</v>
      </c>
      <c r="F53" s="11">
        <v>7</v>
      </c>
      <c r="G53" s="11">
        <v>8</v>
      </c>
      <c r="H53" s="11">
        <v>224</v>
      </c>
      <c r="I53" s="11">
        <v>45</v>
      </c>
      <c r="J53" s="11">
        <v>235</v>
      </c>
      <c r="K53" s="10">
        <f t="shared" si="12"/>
        <v>269</v>
      </c>
      <c r="L53" s="15">
        <f t="shared" si="13"/>
        <v>0.53373015873015872</v>
      </c>
      <c r="M53" s="15"/>
    </row>
    <row r="54" spans="1:13" x14ac:dyDescent="0.25">
      <c r="A54" s="10" t="s">
        <v>58</v>
      </c>
      <c r="B54" s="30" t="s">
        <v>59</v>
      </c>
      <c r="C54" s="11">
        <v>7124</v>
      </c>
      <c r="D54" s="9" t="s">
        <v>73</v>
      </c>
      <c r="E54" s="12">
        <f t="shared" si="14"/>
        <v>328</v>
      </c>
      <c r="F54" s="10" t="s">
        <v>14</v>
      </c>
      <c r="G54" s="11">
        <v>6</v>
      </c>
      <c r="H54" s="11">
        <v>141</v>
      </c>
      <c r="I54" s="11">
        <v>11</v>
      </c>
      <c r="J54" s="11">
        <v>176</v>
      </c>
      <c r="K54" s="10">
        <f t="shared" si="12"/>
        <v>152</v>
      </c>
      <c r="L54" s="15">
        <f t="shared" si="13"/>
        <v>0.46341463414634149</v>
      </c>
      <c r="M54" s="15"/>
    </row>
    <row r="55" spans="1:13" x14ac:dyDescent="0.25">
      <c r="A55" s="10" t="s">
        <v>58</v>
      </c>
      <c r="B55" s="30" t="s">
        <v>59</v>
      </c>
      <c r="C55" s="11">
        <v>7125</v>
      </c>
      <c r="D55" s="9" t="s">
        <v>74</v>
      </c>
      <c r="E55" s="12">
        <f t="shared" si="14"/>
        <v>278</v>
      </c>
      <c r="F55" s="10" t="s">
        <v>14</v>
      </c>
      <c r="G55" s="11">
        <v>6</v>
      </c>
      <c r="H55" s="11">
        <v>208</v>
      </c>
      <c r="I55" s="11">
        <v>19</v>
      </c>
      <c r="J55" s="11">
        <v>51</v>
      </c>
      <c r="K55" s="10">
        <f t="shared" si="12"/>
        <v>227</v>
      </c>
      <c r="L55" s="14">
        <f t="shared" si="13"/>
        <v>0.81654676258992809</v>
      </c>
      <c r="M55" s="15"/>
    </row>
    <row r="56" spans="1:13" x14ac:dyDescent="0.25">
      <c r="A56" s="10" t="s">
        <v>58</v>
      </c>
      <c r="B56" s="30" t="s">
        <v>59</v>
      </c>
      <c r="C56" s="11">
        <v>7126</v>
      </c>
      <c r="D56" s="9" t="s">
        <v>75</v>
      </c>
      <c r="E56" s="12">
        <f t="shared" si="14"/>
        <v>1462</v>
      </c>
      <c r="F56" s="11">
        <v>9</v>
      </c>
      <c r="G56" s="11">
        <v>12</v>
      </c>
      <c r="H56" s="11">
        <v>267</v>
      </c>
      <c r="I56" s="11">
        <v>55</v>
      </c>
      <c r="J56" s="11">
        <v>1140</v>
      </c>
      <c r="K56" s="10">
        <f t="shared" si="12"/>
        <v>322</v>
      </c>
      <c r="L56" s="14">
        <f t="shared" si="13"/>
        <v>0.22024623803009577</v>
      </c>
      <c r="M56" s="15"/>
    </row>
    <row r="57" spans="1:13" x14ac:dyDescent="0.25">
      <c r="A57" s="10" t="s">
        <v>58</v>
      </c>
      <c r="B57" s="30" t="s">
        <v>59</v>
      </c>
      <c r="C57" s="11">
        <v>7127</v>
      </c>
      <c r="D57" s="9" t="s">
        <v>76</v>
      </c>
      <c r="E57" s="12">
        <f t="shared" si="14"/>
        <v>322</v>
      </c>
      <c r="F57" s="10" t="s">
        <v>14</v>
      </c>
      <c r="G57" s="11">
        <v>6</v>
      </c>
      <c r="H57" s="11">
        <v>79</v>
      </c>
      <c r="I57" s="11">
        <v>8</v>
      </c>
      <c r="J57" s="11">
        <v>235</v>
      </c>
      <c r="K57" s="10">
        <f t="shared" si="12"/>
        <v>87</v>
      </c>
      <c r="L57" s="14">
        <f t="shared" si="13"/>
        <v>0.27018633540372672</v>
      </c>
      <c r="M57" s="15"/>
    </row>
    <row r="58" spans="1:13" x14ac:dyDescent="0.25">
      <c r="A58" s="10" t="s">
        <v>58</v>
      </c>
      <c r="B58" s="30" t="s">
        <v>59</v>
      </c>
      <c r="C58" s="11">
        <v>7128</v>
      </c>
      <c r="D58" s="9" t="s">
        <v>77</v>
      </c>
      <c r="E58" s="12">
        <f t="shared" si="14"/>
        <v>326</v>
      </c>
      <c r="F58" s="10" t="s">
        <v>14</v>
      </c>
      <c r="G58" s="11">
        <v>6</v>
      </c>
      <c r="H58" s="11">
        <v>61</v>
      </c>
      <c r="I58" s="11">
        <v>10</v>
      </c>
      <c r="J58" s="11">
        <v>255</v>
      </c>
      <c r="K58" s="10">
        <f t="shared" si="12"/>
        <v>71</v>
      </c>
      <c r="L58" s="14">
        <f t="shared" si="13"/>
        <v>0.21779141104294478</v>
      </c>
      <c r="M58" s="15"/>
    </row>
    <row r="59" spans="1:13" x14ac:dyDescent="0.25">
      <c r="A59" s="10" t="s">
        <v>58</v>
      </c>
      <c r="B59" s="30" t="s">
        <v>59</v>
      </c>
      <c r="C59" s="11">
        <v>7129</v>
      </c>
      <c r="D59" s="9" t="s">
        <v>78</v>
      </c>
      <c r="E59" s="12">
        <f t="shared" si="14"/>
        <v>716</v>
      </c>
      <c r="F59" s="11">
        <v>7</v>
      </c>
      <c r="G59" s="11">
        <v>8</v>
      </c>
      <c r="H59" s="11">
        <v>134</v>
      </c>
      <c r="I59" s="11">
        <v>20</v>
      </c>
      <c r="J59" s="11">
        <v>562</v>
      </c>
      <c r="K59" s="10">
        <f t="shared" si="12"/>
        <v>154</v>
      </c>
      <c r="L59" s="14">
        <f t="shared" si="13"/>
        <v>0.21508379888268156</v>
      </c>
      <c r="M59" s="15"/>
    </row>
    <row r="60" spans="1:13" x14ac:dyDescent="0.25">
      <c r="A60" s="10" t="s">
        <v>58</v>
      </c>
      <c r="B60" s="30" t="s">
        <v>59</v>
      </c>
      <c r="C60" s="11">
        <v>7130</v>
      </c>
      <c r="D60" s="9" t="s">
        <v>79</v>
      </c>
      <c r="E60" s="12">
        <f t="shared" si="14"/>
        <v>280</v>
      </c>
      <c r="F60" s="10" t="s">
        <v>14</v>
      </c>
      <c r="G60" s="11">
        <v>6</v>
      </c>
      <c r="H60" s="11">
        <v>162</v>
      </c>
      <c r="I60" s="11">
        <v>17</v>
      </c>
      <c r="J60" s="11">
        <v>101</v>
      </c>
      <c r="K60" s="10">
        <f t="shared" si="12"/>
        <v>179</v>
      </c>
      <c r="L60" s="14">
        <f t="shared" si="13"/>
        <v>0.63928571428571423</v>
      </c>
      <c r="M60" s="15"/>
    </row>
    <row r="61" spans="1:13" x14ac:dyDescent="0.25">
      <c r="A61" s="10" t="s">
        <v>58</v>
      </c>
      <c r="B61" s="30" t="s">
        <v>59</v>
      </c>
      <c r="C61" s="11">
        <v>7134</v>
      </c>
      <c r="D61" s="9" t="s">
        <v>80</v>
      </c>
      <c r="E61" s="12">
        <f t="shared" si="14"/>
        <v>389</v>
      </c>
      <c r="F61" s="10" t="s">
        <v>14</v>
      </c>
      <c r="G61" s="11">
        <v>6</v>
      </c>
      <c r="H61" s="11">
        <v>37</v>
      </c>
      <c r="I61" s="11">
        <v>6</v>
      </c>
      <c r="J61" s="11">
        <v>346</v>
      </c>
      <c r="K61" s="10">
        <f t="shared" si="12"/>
        <v>43</v>
      </c>
      <c r="L61" s="14">
        <f t="shared" si="13"/>
        <v>0.11053984575835475</v>
      </c>
      <c r="M61" s="15"/>
    </row>
    <row r="62" spans="1:13" x14ac:dyDescent="0.25">
      <c r="A62" s="10" t="s">
        <v>58</v>
      </c>
      <c r="B62" s="30" t="s">
        <v>59</v>
      </c>
      <c r="C62" s="11">
        <v>7136</v>
      </c>
      <c r="D62" s="9" t="s">
        <v>81</v>
      </c>
      <c r="E62" s="12">
        <f t="shared" si="14"/>
        <v>307</v>
      </c>
      <c r="F62" s="10" t="s">
        <v>14</v>
      </c>
      <c r="G62" s="11">
        <v>6</v>
      </c>
      <c r="H62" s="11">
        <v>24</v>
      </c>
      <c r="I62" s="11">
        <v>5</v>
      </c>
      <c r="J62" s="11">
        <v>278</v>
      </c>
      <c r="K62" s="10">
        <f t="shared" si="12"/>
        <v>29</v>
      </c>
      <c r="L62" s="14">
        <f t="shared" si="13"/>
        <v>9.4462540716612378E-2</v>
      </c>
      <c r="M62" s="15"/>
    </row>
    <row r="63" spans="1:13" x14ac:dyDescent="0.25">
      <c r="A63" s="74" t="s">
        <v>58</v>
      </c>
      <c r="B63" s="75" t="s">
        <v>82</v>
      </c>
      <c r="C63" s="76" t="s">
        <v>83</v>
      </c>
      <c r="D63" s="77" t="s">
        <v>84</v>
      </c>
      <c r="E63" s="78">
        <f>+H63+I63+J63</f>
        <v>26</v>
      </c>
      <c r="F63" s="79"/>
      <c r="G63" s="79"/>
      <c r="H63" s="79">
        <v>11</v>
      </c>
      <c r="I63" s="79">
        <v>3</v>
      </c>
      <c r="J63" s="79">
        <v>12</v>
      </c>
      <c r="K63" s="79">
        <f t="shared" si="12"/>
        <v>14</v>
      </c>
      <c r="L63" s="80">
        <f t="shared" si="13"/>
        <v>0.53846153846153844</v>
      </c>
      <c r="M63" s="81"/>
    </row>
    <row r="64" spans="1:13" ht="12.75" customHeight="1" thickBot="1" x14ac:dyDescent="0.3">
      <c r="A64" s="74" t="s">
        <v>58</v>
      </c>
      <c r="B64" s="82" t="s">
        <v>82</v>
      </c>
      <c r="C64" s="83" t="s">
        <v>85</v>
      </c>
      <c r="D64" s="84" t="s">
        <v>86</v>
      </c>
      <c r="E64" s="85">
        <f>+H64+I64+J64</f>
        <v>20</v>
      </c>
      <c r="F64" s="79"/>
      <c r="G64" s="79"/>
      <c r="H64" s="86">
        <v>11</v>
      </c>
      <c r="I64" s="86">
        <v>0</v>
      </c>
      <c r="J64" s="79">
        <v>9</v>
      </c>
      <c r="K64" s="86">
        <f t="shared" si="12"/>
        <v>11</v>
      </c>
      <c r="L64" s="87">
        <f t="shared" si="13"/>
        <v>0.55000000000000004</v>
      </c>
      <c r="M64" s="88"/>
    </row>
    <row r="65" spans="1:13" s="43" customFormat="1" x14ac:dyDescent="0.25">
      <c r="A65" s="69"/>
      <c r="B65" s="70" t="s">
        <v>87</v>
      </c>
      <c r="C65" s="38">
        <f>COUNT(C41:C62)</f>
        <v>22</v>
      </c>
      <c r="D65" s="89" t="s">
        <v>22</v>
      </c>
      <c r="E65" s="90">
        <f>SUBTOTAL(9,E41:E62)</f>
        <v>10174</v>
      </c>
      <c r="F65" s="91"/>
      <c r="G65" s="91"/>
      <c r="H65" s="90">
        <f>SUBTOTAL(9,H41:H62)</f>
        <v>3766</v>
      </c>
      <c r="I65" s="90">
        <f>SUBTOTAL(9,I41:I62)</f>
        <v>522</v>
      </c>
      <c r="J65" s="92">
        <f>SUBTOTAL(9,J41:J62)</f>
        <v>5886</v>
      </c>
      <c r="K65" s="90">
        <f>SUBTOTAL(9,K41:K62)</f>
        <v>4288</v>
      </c>
      <c r="L65" s="73">
        <f>K65/E65</f>
        <v>0.42146648319245134</v>
      </c>
      <c r="M65" s="29"/>
    </row>
    <row r="66" spans="1:13" ht="8.4" customHeight="1" x14ac:dyDescent="0.25">
      <c r="G66" s="11"/>
      <c r="H66" s="11"/>
      <c r="I66" s="11"/>
      <c r="J66" s="11"/>
    </row>
    <row r="67" spans="1:13" ht="13.8" thickBot="1" x14ac:dyDescent="0.3">
      <c r="A67" s="30"/>
      <c r="B67" s="30"/>
      <c r="C67" s="16">
        <v>7135</v>
      </c>
      <c r="D67" s="9" t="s">
        <v>88</v>
      </c>
      <c r="E67" s="17">
        <f>+H67+I67+J67</f>
        <v>146</v>
      </c>
      <c r="F67" s="11">
        <v>9</v>
      </c>
      <c r="G67" s="11">
        <v>12</v>
      </c>
      <c r="H67" s="16">
        <v>69</v>
      </c>
      <c r="I67" s="16">
        <v>9</v>
      </c>
      <c r="J67" s="11">
        <v>68</v>
      </c>
      <c r="K67" s="33">
        <f>+H67+I67</f>
        <v>78</v>
      </c>
      <c r="L67" s="14">
        <f>K67/E67</f>
        <v>0.53424657534246578</v>
      </c>
      <c r="M67" s="15"/>
    </row>
    <row r="68" spans="1:13" x14ac:dyDescent="0.25">
      <c r="A68" s="53"/>
      <c r="B68" s="54"/>
      <c r="C68" s="93">
        <f>COUNT(C67)</f>
        <v>1</v>
      </c>
      <c r="D68" s="94" t="s">
        <v>44</v>
      </c>
      <c r="E68" s="57">
        <f>SUBTOTAL(9,E67)</f>
        <v>146</v>
      </c>
      <c r="F68" s="95"/>
      <c r="G68" s="95"/>
      <c r="H68" s="57">
        <f>SUBTOTAL(9,H67)</f>
        <v>69</v>
      </c>
      <c r="I68" s="57">
        <f>SUBTOTAL(9,I67)</f>
        <v>9</v>
      </c>
      <c r="J68" s="57">
        <f>SUBTOTAL(9,J67)</f>
        <v>68</v>
      </c>
      <c r="K68" s="57">
        <f>SUBTOTAL(9,K67)</f>
        <v>78</v>
      </c>
      <c r="L68" s="96">
        <f>K68/E68</f>
        <v>0.53424657534246578</v>
      </c>
      <c r="M68" s="29"/>
    </row>
    <row r="69" spans="1:13" ht="9" customHeight="1" x14ac:dyDescent="0.25">
      <c r="G69" s="11"/>
      <c r="H69" s="11"/>
      <c r="I69" s="11"/>
      <c r="J69" s="11"/>
    </row>
    <row r="70" spans="1:13" ht="13.8" thickBot="1" x14ac:dyDescent="0.3">
      <c r="A70" s="10"/>
      <c r="B70" s="9" t="s">
        <v>89</v>
      </c>
      <c r="C70" s="16">
        <v>7327</v>
      </c>
      <c r="D70" s="9" t="s">
        <v>90</v>
      </c>
      <c r="E70" s="17">
        <f>+H70+I70+J70</f>
        <v>47</v>
      </c>
      <c r="F70" s="11"/>
      <c r="G70" s="11"/>
      <c r="H70" s="16">
        <v>37</v>
      </c>
      <c r="I70" s="16">
        <v>0</v>
      </c>
      <c r="J70" s="16">
        <v>10</v>
      </c>
      <c r="K70" s="33">
        <f>+H70+I70</f>
        <v>37</v>
      </c>
      <c r="L70" s="34">
        <f>K70/E70</f>
        <v>0.78723404255319152</v>
      </c>
      <c r="M70" s="35"/>
    </row>
    <row r="71" spans="1:13" x14ac:dyDescent="0.25">
      <c r="A71" s="97"/>
      <c r="B71" s="98"/>
      <c r="C71" s="99">
        <f>COUNT(C70)</f>
        <v>1</v>
      </c>
      <c r="D71" s="100" t="s">
        <v>91</v>
      </c>
      <c r="E71" s="101">
        <f>SUBTOTAL(9,E70)</f>
        <v>47</v>
      </c>
      <c r="F71" s="102"/>
      <c r="G71" s="102"/>
      <c r="H71" s="101">
        <f>SUBTOTAL(9,H70)</f>
        <v>37</v>
      </c>
      <c r="I71" s="101">
        <f>SUBTOTAL(9,I70)</f>
        <v>0</v>
      </c>
      <c r="J71" s="102"/>
      <c r="K71" s="101">
        <f>SUBTOTAL(9,K70)</f>
        <v>37</v>
      </c>
      <c r="L71" s="103">
        <f>K71/E71</f>
        <v>0.78723404255319152</v>
      </c>
      <c r="M71" s="29"/>
    </row>
    <row r="72" spans="1:13" ht="11.4" customHeight="1" x14ac:dyDescent="0.25">
      <c r="A72" s="10"/>
      <c r="C72" s="50"/>
      <c r="E72" s="49"/>
      <c r="F72" s="11"/>
      <c r="G72" s="11"/>
      <c r="H72" s="50"/>
      <c r="I72" s="50"/>
      <c r="J72" s="11"/>
      <c r="K72" s="50"/>
      <c r="L72" s="52"/>
      <c r="M72" s="35"/>
    </row>
    <row r="73" spans="1:13" s="68" customFormat="1" x14ac:dyDescent="0.25">
      <c r="A73" s="61"/>
      <c r="B73" s="62" t="s">
        <v>92</v>
      </c>
      <c r="C73" s="104">
        <f>C65+C68+C71</f>
        <v>24</v>
      </c>
      <c r="D73" s="64" t="s">
        <v>93</v>
      </c>
      <c r="E73" s="65">
        <f>+E65+E71</f>
        <v>10221</v>
      </c>
      <c r="F73" s="61"/>
      <c r="G73" s="61"/>
      <c r="H73" s="65">
        <f>+H65+H71</f>
        <v>3803</v>
      </c>
      <c r="I73" s="65">
        <f>+I65+I71</f>
        <v>522</v>
      </c>
      <c r="J73" s="61"/>
      <c r="K73" s="65">
        <f>+K65+K71</f>
        <v>4325</v>
      </c>
      <c r="L73" s="66">
        <f>K73/E73</f>
        <v>0.42314841991977303</v>
      </c>
      <c r="M73" s="67"/>
    </row>
    <row r="74" spans="1:13" ht="10.199999999999999" customHeight="1" x14ac:dyDescent="0.25">
      <c r="A74" s="10"/>
      <c r="C74" s="50"/>
      <c r="E74" s="49"/>
      <c r="F74" s="11"/>
      <c r="G74" s="11"/>
      <c r="H74" s="50"/>
      <c r="I74" s="50"/>
      <c r="J74" s="11"/>
      <c r="K74" s="50"/>
      <c r="L74" s="52"/>
      <c r="M74" s="35"/>
    </row>
    <row r="75" spans="1:13" x14ac:dyDescent="0.25">
      <c r="A75" s="10" t="s">
        <v>94</v>
      </c>
      <c r="B75" s="9" t="s">
        <v>95</v>
      </c>
      <c r="C75" s="11">
        <v>8107</v>
      </c>
      <c r="D75" s="9" t="s">
        <v>96</v>
      </c>
      <c r="E75" s="12">
        <f t="shared" ref="E75:E83" si="15">+H75+I75+J75</f>
        <v>432</v>
      </c>
      <c r="F75" s="10" t="s">
        <v>51</v>
      </c>
      <c r="G75" s="11">
        <v>5</v>
      </c>
      <c r="H75" s="11">
        <v>177</v>
      </c>
      <c r="I75" s="11">
        <v>45</v>
      </c>
      <c r="J75" s="11">
        <v>210</v>
      </c>
      <c r="K75" s="10">
        <f t="shared" ref="K75:K83" si="16">+H75+I75</f>
        <v>222</v>
      </c>
      <c r="L75" s="14">
        <f t="shared" ref="L75:L83" si="17">K75/E75</f>
        <v>0.51388888888888884</v>
      </c>
      <c r="M75" s="15"/>
    </row>
    <row r="76" spans="1:13" x14ac:dyDescent="0.25">
      <c r="A76" s="10" t="s">
        <v>94</v>
      </c>
      <c r="B76" s="9" t="s">
        <v>95</v>
      </c>
      <c r="C76" s="11">
        <v>8108</v>
      </c>
      <c r="D76" s="9" t="s">
        <v>97</v>
      </c>
      <c r="E76" s="12">
        <f t="shared" si="15"/>
        <v>387</v>
      </c>
      <c r="F76" s="10" t="s">
        <v>51</v>
      </c>
      <c r="G76" s="11">
        <v>5</v>
      </c>
      <c r="H76" s="11">
        <v>104</v>
      </c>
      <c r="I76" s="11">
        <v>8</v>
      </c>
      <c r="J76" s="11">
        <v>275</v>
      </c>
      <c r="K76" s="10">
        <f t="shared" si="16"/>
        <v>112</v>
      </c>
      <c r="L76" s="14">
        <f t="shared" si="17"/>
        <v>0.28940568475452194</v>
      </c>
      <c r="M76" s="15"/>
    </row>
    <row r="77" spans="1:13" x14ac:dyDescent="0.25">
      <c r="A77" s="10" t="s">
        <v>94</v>
      </c>
      <c r="B77" s="9" t="s">
        <v>95</v>
      </c>
      <c r="C77" s="11">
        <v>8109</v>
      </c>
      <c r="D77" s="9" t="s">
        <v>98</v>
      </c>
      <c r="E77" s="12">
        <f t="shared" si="15"/>
        <v>610</v>
      </c>
      <c r="F77" s="10" t="s">
        <v>51</v>
      </c>
      <c r="G77" s="11">
        <v>5</v>
      </c>
      <c r="H77" s="11">
        <v>34</v>
      </c>
      <c r="I77" s="11">
        <v>15</v>
      </c>
      <c r="J77" s="11">
        <v>561</v>
      </c>
      <c r="K77" s="10">
        <f t="shared" si="16"/>
        <v>49</v>
      </c>
      <c r="L77" s="14">
        <f t="shared" si="17"/>
        <v>8.0327868852459017E-2</v>
      </c>
      <c r="M77" s="15"/>
    </row>
    <row r="78" spans="1:13" x14ac:dyDescent="0.25">
      <c r="A78" s="10" t="s">
        <v>94</v>
      </c>
      <c r="B78" s="9" t="s">
        <v>95</v>
      </c>
      <c r="C78" s="11">
        <v>8110</v>
      </c>
      <c r="D78" s="9" t="s">
        <v>99</v>
      </c>
      <c r="E78" s="12">
        <f t="shared" si="15"/>
        <v>346</v>
      </c>
      <c r="F78" s="10" t="s">
        <v>51</v>
      </c>
      <c r="G78" s="11">
        <v>5</v>
      </c>
      <c r="H78" s="11">
        <v>46</v>
      </c>
      <c r="I78" s="11">
        <v>12</v>
      </c>
      <c r="J78" s="11">
        <v>288</v>
      </c>
      <c r="K78" s="10">
        <f t="shared" si="16"/>
        <v>58</v>
      </c>
      <c r="L78" s="14">
        <f t="shared" si="17"/>
        <v>0.16763005780346821</v>
      </c>
      <c r="M78" s="15"/>
    </row>
    <row r="79" spans="1:13" x14ac:dyDescent="0.25">
      <c r="A79" s="10" t="s">
        <v>94</v>
      </c>
      <c r="B79" s="9" t="s">
        <v>95</v>
      </c>
      <c r="C79" s="11">
        <v>8112</v>
      </c>
      <c r="D79" s="9" t="s">
        <v>100</v>
      </c>
      <c r="E79" s="12">
        <f t="shared" si="15"/>
        <v>246</v>
      </c>
      <c r="F79" s="10" t="s">
        <v>51</v>
      </c>
      <c r="G79" s="11">
        <v>5</v>
      </c>
      <c r="H79" s="11">
        <v>37</v>
      </c>
      <c r="I79" s="11">
        <v>8</v>
      </c>
      <c r="J79" s="11">
        <v>201</v>
      </c>
      <c r="K79" s="10">
        <f t="shared" si="16"/>
        <v>45</v>
      </c>
      <c r="L79" s="14">
        <f t="shared" si="17"/>
        <v>0.18292682926829268</v>
      </c>
      <c r="M79" s="15"/>
    </row>
    <row r="80" spans="1:13" x14ac:dyDescent="0.25">
      <c r="A80" s="10" t="s">
        <v>94</v>
      </c>
      <c r="B80" s="9" t="s">
        <v>95</v>
      </c>
      <c r="C80" s="11">
        <v>8114</v>
      </c>
      <c r="D80" s="9" t="s">
        <v>101</v>
      </c>
      <c r="E80" s="12">
        <f t="shared" si="15"/>
        <v>1283</v>
      </c>
      <c r="F80" s="11">
        <v>9</v>
      </c>
      <c r="G80" s="11">
        <v>12</v>
      </c>
      <c r="H80" s="11">
        <v>261</v>
      </c>
      <c r="I80" s="11">
        <v>68</v>
      </c>
      <c r="J80" s="11">
        <v>954</v>
      </c>
      <c r="K80" s="10">
        <f t="shared" si="16"/>
        <v>329</v>
      </c>
      <c r="L80" s="14">
        <f t="shared" si="17"/>
        <v>0.25643024162120032</v>
      </c>
      <c r="M80" s="15"/>
    </row>
    <row r="81" spans="1:13" x14ac:dyDescent="0.25">
      <c r="A81" s="10" t="s">
        <v>94</v>
      </c>
      <c r="B81" s="9" t="s">
        <v>95</v>
      </c>
      <c r="C81" s="11">
        <v>8115</v>
      </c>
      <c r="D81" s="9" t="s">
        <v>102</v>
      </c>
      <c r="E81" s="12">
        <f t="shared" si="15"/>
        <v>460</v>
      </c>
      <c r="F81" s="11">
        <v>6</v>
      </c>
      <c r="G81" s="11">
        <v>8</v>
      </c>
      <c r="H81" s="11">
        <v>177</v>
      </c>
      <c r="I81" s="11">
        <v>41</v>
      </c>
      <c r="J81" s="11">
        <v>242</v>
      </c>
      <c r="K81" s="10">
        <f t="shared" si="16"/>
        <v>218</v>
      </c>
      <c r="L81" s="14">
        <f t="shared" si="17"/>
        <v>0.47391304347826085</v>
      </c>
      <c r="M81" s="15"/>
    </row>
    <row r="82" spans="1:13" x14ac:dyDescent="0.25">
      <c r="A82" s="10" t="s">
        <v>94</v>
      </c>
      <c r="B82" s="9" t="s">
        <v>95</v>
      </c>
      <c r="C82" s="11">
        <v>8116</v>
      </c>
      <c r="D82" s="9" t="s">
        <v>103</v>
      </c>
      <c r="E82" s="12">
        <f t="shared" si="15"/>
        <v>663</v>
      </c>
      <c r="F82" s="11">
        <v>6</v>
      </c>
      <c r="G82" s="11">
        <v>8</v>
      </c>
      <c r="H82" s="11">
        <v>54</v>
      </c>
      <c r="I82" s="11">
        <v>22</v>
      </c>
      <c r="J82" s="11">
        <v>587</v>
      </c>
      <c r="K82" s="10">
        <f t="shared" si="16"/>
        <v>76</v>
      </c>
      <c r="L82" s="14">
        <f t="shared" si="17"/>
        <v>0.11463046757164404</v>
      </c>
      <c r="M82" s="15"/>
    </row>
    <row r="83" spans="1:13" ht="13.8" thickBot="1" x14ac:dyDescent="0.3">
      <c r="A83" s="10" t="s">
        <v>94</v>
      </c>
      <c r="B83" s="9" t="s">
        <v>95</v>
      </c>
      <c r="C83" s="16">
        <v>8121</v>
      </c>
      <c r="D83" s="9" t="s">
        <v>104</v>
      </c>
      <c r="E83" s="17">
        <f t="shared" si="15"/>
        <v>80</v>
      </c>
      <c r="F83" s="10" t="s">
        <v>14</v>
      </c>
      <c r="G83" s="10" t="s">
        <v>14</v>
      </c>
      <c r="H83" s="16">
        <v>10</v>
      </c>
      <c r="I83" s="16">
        <v>0</v>
      </c>
      <c r="J83" s="16">
        <v>70</v>
      </c>
      <c r="K83" s="33">
        <f t="shared" si="16"/>
        <v>10</v>
      </c>
      <c r="L83" s="34">
        <f t="shared" si="17"/>
        <v>0.125</v>
      </c>
      <c r="M83" s="35"/>
    </row>
    <row r="84" spans="1:13" s="43" customFormat="1" x14ac:dyDescent="0.25">
      <c r="A84" s="91"/>
      <c r="B84" s="105" t="s">
        <v>105</v>
      </c>
      <c r="C84" s="106">
        <f>COUNT(C75:C83)</f>
        <v>9</v>
      </c>
      <c r="D84" s="21" t="s">
        <v>22</v>
      </c>
      <c r="E84" s="46">
        <f>SUBTOTAL(9,E75:E83)</f>
        <v>4507</v>
      </c>
      <c r="F84" s="45"/>
      <c r="G84" s="45"/>
      <c r="H84" s="46">
        <f>SUBTOTAL(9,H75:H83)</f>
        <v>900</v>
      </c>
      <c r="I84" s="46">
        <f>SUBTOTAL(9,I75:I83)</f>
        <v>219</v>
      </c>
      <c r="J84" s="47">
        <f>SUBTOTAL(9,J75:J83)</f>
        <v>3388</v>
      </c>
      <c r="K84" s="46">
        <f>SUBTOTAL(9,K75:K83)</f>
        <v>1119</v>
      </c>
      <c r="L84" s="48">
        <f>K84/E84</f>
        <v>0.24828045262924339</v>
      </c>
      <c r="M84" s="29"/>
    </row>
    <row r="85" spans="1:13" ht="8.4" customHeight="1" x14ac:dyDescent="0.25">
      <c r="G85" s="11"/>
      <c r="H85" s="11"/>
      <c r="I85" s="11"/>
      <c r="J85" s="11"/>
    </row>
    <row r="86" spans="1:13" x14ac:dyDescent="0.25">
      <c r="A86" s="30"/>
      <c r="B86" s="30" t="s">
        <v>40</v>
      </c>
      <c r="C86" s="11">
        <v>8601</v>
      </c>
      <c r="D86" s="9" t="s">
        <v>106</v>
      </c>
      <c r="E86" s="12">
        <f t="shared" ref="E86:E89" si="18">+H86+I86+J86</f>
        <v>418</v>
      </c>
      <c r="F86" s="10" t="s">
        <v>20</v>
      </c>
      <c r="G86" s="11">
        <v>4</v>
      </c>
      <c r="H86" s="11">
        <v>161</v>
      </c>
      <c r="I86" s="11">
        <v>33</v>
      </c>
      <c r="J86" s="11">
        <v>224</v>
      </c>
      <c r="K86" s="10">
        <f t="shared" ref="K86:K89" si="19">+H86+I86</f>
        <v>194</v>
      </c>
      <c r="L86" s="14">
        <f t="shared" ref="L86:L89" si="20">K86/E86</f>
        <v>0.46411483253588515</v>
      </c>
      <c r="M86" s="15"/>
    </row>
    <row r="87" spans="1:13" x14ac:dyDescent="0.25">
      <c r="A87" s="30"/>
      <c r="B87" s="30" t="s">
        <v>40</v>
      </c>
      <c r="C87" s="11">
        <v>8602</v>
      </c>
      <c r="D87" s="9" t="s">
        <v>107</v>
      </c>
      <c r="E87" s="12">
        <f t="shared" si="18"/>
        <v>332</v>
      </c>
      <c r="F87" s="11">
        <v>5</v>
      </c>
      <c r="G87" s="11">
        <v>8</v>
      </c>
      <c r="H87" s="11">
        <v>183</v>
      </c>
      <c r="I87" s="11">
        <v>28</v>
      </c>
      <c r="J87" s="11">
        <v>121</v>
      </c>
      <c r="K87" s="10">
        <f t="shared" si="19"/>
        <v>211</v>
      </c>
      <c r="L87" s="14">
        <f t="shared" si="20"/>
        <v>0.63554216867469882</v>
      </c>
      <c r="M87" s="15"/>
    </row>
    <row r="88" spans="1:13" x14ac:dyDescent="0.25">
      <c r="A88" s="30"/>
      <c r="B88" s="30" t="s">
        <v>40</v>
      </c>
      <c r="C88" s="11">
        <v>8603</v>
      </c>
      <c r="D88" s="9" t="s">
        <v>108</v>
      </c>
      <c r="E88" s="12">
        <f t="shared" si="18"/>
        <v>327</v>
      </c>
      <c r="F88" s="10" t="s">
        <v>20</v>
      </c>
      <c r="G88" s="11">
        <v>3</v>
      </c>
      <c r="H88" s="11">
        <v>138</v>
      </c>
      <c r="I88" s="11">
        <v>22</v>
      </c>
      <c r="J88" s="11">
        <v>167</v>
      </c>
      <c r="K88" s="10">
        <f t="shared" si="19"/>
        <v>160</v>
      </c>
      <c r="L88" s="14">
        <f t="shared" si="20"/>
        <v>0.4892966360856269</v>
      </c>
      <c r="M88" s="15"/>
    </row>
    <row r="89" spans="1:13" ht="13.8" thickBot="1" x14ac:dyDescent="0.3">
      <c r="A89" s="30"/>
      <c r="B89" s="30" t="s">
        <v>40</v>
      </c>
      <c r="C89" s="16">
        <v>8604</v>
      </c>
      <c r="D89" s="9" t="s">
        <v>109</v>
      </c>
      <c r="E89" s="17">
        <f t="shared" si="18"/>
        <v>97</v>
      </c>
      <c r="F89" s="11">
        <v>9</v>
      </c>
      <c r="G89" s="11">
        <v>9</v>
      </c>
      <c r="H89" s="16">
        <v>45</v>
      </c>
      <c r="I89" s="16">
        <v>8</v>
      </c>
      <c r="J89" s="16">
        <v>44</v>
      </c>
      <c r="K89" s="33">
        <f t="shared" si="19"/>
        <v>53</v>
      </c>
      <c r="L89" s="14">
        <f t="shared" si="20"/>
        <v>0.54639175257731953</v>
      </c>
      <c r="M89" s="107"/>
    </row>
    <row r="90" spans="1:13" x14ac:dyDescent="0.25">
      <c r="A90" s="53"/>
      <c r="B90" s="54"/>
      <c r="C90" s="93">
        <f>COUNT(C86:C89)</f>
        <v>4</v>
      </c>
      <c r="D90" s="94" t="s">
        <v>44</v>
      </c>
      <c r="E90" s="57">
        <f>SUBTOTAL(9,E86:E89)</f>
        <v>1174</v>
      </c>
      <c r="F90" s="95"/>
      <c r="G90" s="95"/>
      <c r="H90" s="57">
        <f>SUBTOTAL(9,H86:H89)</f>
        <v>527</v>
      </c>
      <c r="I90" s="57">
        <f>SUBTOTAL(9,I86:I89)</f>
        <v>91</v>
      </c>
      <c r="J90" s="57">
        <f>SUBTOTAL(9,J86:J89)</f>
        <v>556</v>
      </c>
      <c r="K90" s="57">
        <f>SUBTOTAL(9,K86:K89)</f>
        <v>618</v>
      </c>
      <c r="L90" s="96">
        <f>K90/E90</f>
        <v>0.52640545144804085</v>
      </c>
      <c r="M90" s="29"/>
    </row>
    <row r="91" spans="1:13" ht="10.199999999999999" customHeight="1" x14ac:dyDescent="0.25">
      <c r="G91" s="11"/>
      <c r="H91" s="11"/>
      <c r="I91" s="11"/>
      <c r="J91" s="11"/>
    </row>
    <row r="92" spans="1:13" s="68" customFormat="1" x14ac:dyDescent="0.25">
      <c r="A92" s="61"/>
      <c r="B92" s="62" t="s">
        <v>110</v>
      </c>
      <c r="C92" s="104">
        <f>+C84+C90</f>
        <v>13</v>
      </c>
      <c r="D92" s="64" t="s">
        <v>111</v>
      </c>
      <c r="E92" s="65">
        <f>SUBTOTAL(9,E75:E90)</f>
        <v>5681</v>
      </c>
      <c r="F92" s="61"/>
      <c r="G92" s="61"/>
      <c r="H92" s="65">
        <f>SUBTOTAL(9,H75:H90)</f>
        <v>1427</v>
      </c>
      <c r="I92" s="65">
        <f>SUBTOTAL(9,I75:I90)</f>
        <v>310</v>
      </c>
      <c r="J92" s="61"/>
      <c r="K92" s="65">
        <f>SUBTOTAL(9,K75:K90)</f>
        <v>1737</v>
      </c>
      <c r="L92" s="66">
        <f>K92/E92</f>
        <v>0.305756028868157</v>
      </c>
      <c r="M92" s="67"/>
    </row>
    <row r="93" spans="1:13" x14ac:dyDescent="0.25">
      <c r="G93" s="11"/>
      <c r="H93" s="11"/>
      <c r="I93" s="11"/>
      <c r="J93" s="11"/>
    </row>
    <row r="94" spans="1:13" x14ac:dyDescent="0.25">
      <c r="A94" s="10" t="s">
        <v>112</v>
      </c>
      <c r="B94" s="9" t="s">
        <v>113</v>
      </c>
      <c r="C94" s="11">
        <v>9102</v>
      </c>
      <c r="D94" s="9" t="s">
        <v>114</v>
      </c>
      <c r="E94" s="12">
        <f t="shared" ref="E94:E99" si="21">+H94+I94+J94</f>
        <v>298</v>
      </c>
      <c r="F94" s="11">
        <v>3</v>
      </c>
      <c r="G94" s="11">
        <v>5</v>
      </c>
      <c r="H94" s="11">
        <v>9</v>
      </c>
      <c r="I94" s="11">
        <v>5</v>
      </c>
      <c r="J94" s="11">
        <v>284</v>
      </c>
      <c r="K94" s="10">
        <f t="shared" ref="K94:K99" si="22">+H94+I94</f>
        <v>14</v>
      </c>
      <c r="L94" s="14">
        <f t="shared" ref="L94:L100" si="23">K94/E94</f>
        <v>4.6979865771812082E-2</v>
      </c>
      <c r="M94" s="15"/>
    </row>
    <row r="95" spans="1:13" x14ac:dyDescent="0.25">
      <c r="A95" s="10" t="s">
        <v>112</v>
      </c>
      <c r="B95" s="9" t="s">
        <v>113</v>
      </c>
      <c r="C95" s="11">
        <v>9103</v>
      </c>
      <c r="D95" s="9" t="s">
        <v>115</v>
      </c>
      <c r="E95" s="12">
        <f t="shared" si="21"/>
        <v>617</v>
      </c>
      <c r="F95" s="11">
        <v>6</v>
      </c>
      <c r="G95" s="11">
        <v>8</v>
      </c>
      <c r="H95" s="11">
        <v>23</v>
      </c>
      <c r="I95" s="11">
        <v>6</v>
      </c>
      <c r="J95" s="11">
        <v>588</v>
      </c>
      <c r="K95" s="10">
        <f t="shared" si="22"/>
        <v>29</v>
      </c>
      <c r="L95" s="14">
        <f t="shared" si="23"/>
        <v>4.7001620745542948E-2</v>
      </c>
      <c r="M95" s="15"/>
    </row>
    <row r="96" spans="1:13" x14ac:dyDescent="0.25">
      <c r="A96" s="10" t="s">
        <v>112</v>
      </c>
      <c r="B96" s="9" t="s">
        <v>113</v>
      </c>
      <c r="C96" s="11">
        <v>9105</v>
      </c>
      <c r="D96" s="9" t="s">
        <v>116</v>
      </c>
      <c r="E96" s="12">
        <f t="shared" si="21"/>
        <v>254</v>
      </c>
      <c r="F96" s="10" t="s">
        <v>51</v>
      </c>
      <c r="G96" s="11">
        <v>2</v>
      </c>
      <c r="H96" s="11">
        <v>19</v>
      </c>
      <c r="I96" s="11">
        <v>8</v>
      </c>
      <c r="J96" s="11">
        <v>227</v>
      </c>
      <c r="K96" s="10">
        <f t="shared" si="22"/>
        <v>27</v>
      </c>
      <c r="L96" s="14">
        <f t="shared" si="23"/>
        <v>0.1062992125984252</v>
      </c>
      <c r="M96" s="15"/>
    </row>
    <row r="97" spans="1:13" x14ac:dyDescent="0.25">
      <c r="A97" s="10" t="s">
        <v>112</v>
      </c>
      <c r="B97" s="9" t="s">
        <v>113</v>
      </c>
      <c r="C97" s="11">
        <v>9106</v>
      </c>
      <c r="D97" s="9" t="s">
        <v>117</v>
      </c>
      <c r="E97" s="12">
        <f t="shared" si="21"/>
        <v>713</v>
      </c>
      <c r="F97" s="11">
        <v>9</v>
      </c>
      <c r="G97" s="11">
        <v>12</v>
      </c>
      <c r="H97" s="11">
        <v>26</v>
      </c>
      <c r="I97" s="11">
        <v>14</v>
      </c>
      <c r="J97" s="11">
        <v>673</v>
      </c>
      <c r="K97" s="10">
        <f t="shared" si="22"/>
        <v>40</v>
      </c>
      <c r="L97" s="14">
        <f t="shared" si="23"/>
        <v>5.6100981767180924E-2</v>
      </c>
      <c r="M97" s="15"/>
    </row>
    <row r="98" spans="1:13" x14ac:dyDescent="0.25">
      <c r="A98" s="10" t="s">
        <v>112</v>
      </c>
      <c r="B98" s="9" t="s">
        <v>113</v>
      </c>
      <c r="C98" s="11">
        <v>9107</v>
      </c>
      <c r="D98" s="9" t="s">
        <v>118</v>
      </c>
      <c r="E98" s="12">
        <f t="shared" si="21"/>
        <v>235</v>
      </c>
      <c r="F98" s="10" t="s">
        <v>14</v>
      </c>
      <c r="G98" s="11">
        <v>2</v>
      </c>
      <c r="H98" s="11">
        <v>17</v>
      </c>
      <c r="I98" s="11">
        <v>1</v>
      </c>
      <c r="J98" s="11">
        <v>217</v>
      </c>
      <c r="K98" s="10">
        <f t="shared" si="22"/>
        <v>18</v>
      </c>
      <c r="L98" s="14">
        <f t="shared" si="23"/>
        <v>7.6595744680851063E-2</v>
      </c>
      <c r="M98" s="15"/>
    </row>
    <row r="99" spans="1:13" ht="13.8" thickBot="1" x14ac:dyDescent="0.3">
      <c r="A99" s="10" t="s">
        <v>112</v>
      </c>
      <c r="B99" s="9" t="s">
        <v>113</v>
      </c>
      <c r="C99" s="16">
        <v>9108</v>
      </c>
      <c r="D99" s="9" t="s">
        <v>119</v>
      </c>
      <c r="E99" s="17">
        <f t="shared" si="21"/>
        <v>277</v>
      </c>
      <c r="F99" s="11">
        <v>3</v>
      </c>
      <c r="G99" s="11">
        <v>5</v>
      </c>
      <c r="H99" s="16">
        <v>25</v>
      </c>
      <c r="I99" s="16">
        <v>1</v>
      </c>
      <c r="J99" s="16">
        <v>251</v>
      </c>
      <c r="K99" s="33">
        <f t="shared" si="22"/>
        <v>26</v>
      </c>
      <c r="L99" s="14">
        <f t="shared" si="23"/>
        <v>9.3862815884476536E-2</v>
      </c>
      <c r="M99" s="15"/>
    </row>
    <row r="100" spans="1:13" s="43" customFormat="1" x14ac:dyDescent="0.25">
      <c r="A100" s="91"/>
      <c r="B100" s="105" t="s">
        <v>120</v>
      </c>
      <c r="C100" s="106">
        <f>COUNT(C94:C99)</f>
        <v>6</v>
      </c>
      <c r="D100" s="21" t="s">
        <v>22</v>
      </c>
      <c r="E100" s="22">
        <f>SUBTOTAL(9,E94:E99)</f>
        <v>2394</v>
      </c>
      <c r="F100" s="108"/>
      <c r="G100" s="108"/>
      <c r="H100" s="22">
        <f>SUBTOTAL(9,H94:H99)</f>
        <v>119</v>
      </c>
      <c r="I100" s="22">
        <f>SUBTOTAL(9,I94:I99)</f>
        <v>35</v>
      </c>
      <c r="J100" s="26">
        <f>SUBTOTAL(9,J94:J99)</f>
        <v>2240</v>
      </c>
      <c r="K100" s="22">
        <f>SUBTOTAL(9,K94:K99)</f>
        <v>154</v>
      </c>
      <c r="L100" s="28">
        <f t="shared" si="23"/>
        <v>6.4327485380116955E-2</v>
      </c>
      <c r="M100" s="29"/>
    </row>
    <row r="101" spans="1:13" ht="11.4" customHeight="1" x14ac:dyDescent="0.25">
      <c r="F101" s="11"/>
      <c r="G101" s="11"/>
      <c r="H101" s="11"/>
      <c r="I101" s="11"/>
      <c r="J101" s="11"/>
    </row>
    <row r="102" spans="1:13" x14ac:dyDescent="0.25">
      <c r="A102" s="10" t="s">
        <v>121</v>
      </c>
      <c r="B102" s="9" t="s">
        <v>122</v>
      </c>
      <c r="C102" s="11">
        <v>10109</v>
      </c>
      <c r="D102" s="9" t="s">
        <v>123</v>
      </c>
      <c r="E102" s="12">
        <f t="shared" ref="E102:E112" si="24">+H102+I102+J102</f>
        <v>640</v>
      </c>
      <c r="F102" s="11">
        <v>6</v>
      </c>
      <c r="G102" s="11">
        <v>8</v>
      </c>
      <c r="H102" s="11">
        <v>332</v>
      </c>
      <c r="I102" s="11">
        <v>68</v>
      </c>
      <c r="J102" s="11">
        <v>240</v>
      </c>
      <c r="K102" s="10">
        <f t="shared" ref="K102:K112" si="25">+H102+I102</f>
        <v>400</v>
      </c>
      <c r="L102" s="14">
        <f t="shared" ref="L102:L112" si="26">K102/E102</f>
        <v>0.625</v>
      </c>
      <c r="M102" s="15"/>
    </row>
    <row r="103" spans="1:13" x14ac:dyDescent="0.25">
      <c r="A103" s="10" t="s">
        <v>121</v>
      </c>
      <c r="B103" s="9" t="s">
        <v>122</v>
      </c>
      <c r="C103" s="11">
        <v>10111</v>
      </c>
      <c r="D103" s="9" t="s">
        <v>124</v>
      </c>
      <c r="E103" s="12">
        <f t="shared" si="24"/>
        <v>185</v>
      </c>
      <c r="F103" s="10" t="s">
        <v>20</v>
      </c>
      <c r="G103" s="11">
        <v>5</v>
      </c>
      <c r="H103" s="11">
        <v>102</v>
      </c>
      <c r="I103" s="11">
        <v>22</v>
      </c>
      <c r="J103" s="11">
        <v>61</v>
      </c>
      <c r="K103" s="10">
        <f t="shared" si="25"/>
        <v>124</v>
      </c>
      <c r="L103" s="14">
        <f t="shared" si="26"/>
        <v>0.67027027027027031</v>
      </c>
      <c r="M103" s="15"/>
    </row>
    <row r="104" spans="1:13" x14ac:dyDescent="0.25">
      <c r="A104" s="10" t="s">
        <v>121</v>
      </c>
      <c r="B104" s="9" t="s">
        <v>122</v>
      </c>
      <c r="C104" s="11">
        <v>10112</v>
      </c>
      <c r="D104" s="9" t="s">
        <v>125</v>
      </c>
      <c r="E104" s="12">
        <f t="shared" si="24"/>
        <v>1481</v>
      </c>
      <c r="F104" s="11">
        <v>9</v>
      </c>
      <c r="G104" s="11">
        <v>12</v>
      </c>
      <c r="H104" s="11">
        <v>547</v>
      </c>
      <c r="I104" s="11">
        <v>143</v>
      </c>
      <c r="J104" s="11">
        <v>791</v>
      </c>
      <c r="K104" s="10">
        <f t="shared" si="25"/>
        <v>690</v>
      </c>
      <c r="L104" s="14">
        <f t="shared" si="26"/>
        <v>0.46590141796083728</v>
      </c>
      <c r="M104" s="15"/>
    </row>
    <row r="105" spans="1:13" x14ac:dyDescent="0.25">
      <c r="A105" s="10" t="s">
        <v>121</v>
      </c>
      <c r="B105" s="9" t="s">
        <v>122</v>
      </c>
      <c r="C105" s="11">
        <v>10113</v>
      </c>
      <c r="D105" s="9" t="s">
        <v>126</v>
      </c>
      <c r="E105" s="12">
        <f t="shared" si="24"/>
        <v>275</v>
      </c>
      <c r="F105" s="10" t="s">
        <v>20</v>
      </c>
      <c r="G105" s="11">
        <v>5</v>
      </c>
      <c r="H105" s="11">
        <v>129</v>
      </c>
      <c r="I105" s="11">
        <v>15</v>
      </c>
      <c r="J105" s="11">
        <v>131</v>
      </c>
      <c r="K105" s="10">
        <f t="shared" si="25"/>
        <v>144</v>
      </c>
      <c r="L105" s="14">
        <f t="shared" si="26"/>
        <v>0.52363636363636368</v>
      </c>
      <c r="M105" s="15"/>
    </row>
    <row r="106" spans="1:13" x14ac:dyDescent="0.25">
      <c r="A106" s="10" t="s">
        <v>121</v>
      </c>
      <c r="B106" s="9" t="s">
        <v>122</v>
      </c>
      <c r="C106" s="11">
        <v>10114</v>
      </c>
      <c r="D106" s="9" t="s">
        <v>127</v>
      </c>
      <c r="E106" s="12">
        <f t="shared" si="24"/>
        <v>548</v>
      </c>
      <c r="F106" s="10" t="s">
        <v>14</v>
      </c>
      <c r="G106" s="11">
        <v>5</v>
      </c>
      <c r="H106" s="11">
        <v>156</v>
      </c>
      <c r="I106" s="11">
        <v>18</v>
      </c>
      <c r="J106" s="11">
        <v>374</v>
      </c>
      <c r="K106" s="10">
        <f t="shared" si="25"/>
        <v>174</v>
      </c>
      <c r="L106" s="14">
        <f t="shared" si="26"/>
        <v>0.31751824817518248</v>
      </c>
      <c r="M106" s="15"/>
    </row>
    <row r="107" spans="1:13" x14ac:dyDescent="0.25">
      <c r="A107" s="10" t="s">
        <v>121</v>
      </c>
      <c r="B107" s="9" t="s">
        <v>122</v>
      </c>
      <c r="C107" s="11">
        <v>10116</v>
      </c>
      <c r="D107" s="9" t="s">
        <v>128</v>
      </c>
      <c r="E107" s="12">
        <f t="shared" si="24"/>
        <v>278</v>
      </c>
      <c r="F107" s="10" t="s">
        <v>20</v>
      </c>
      <c r="G107" s="11">
        <v>5</v>
      </c>
      <c r="H107" s="11">
        <v>150</v>
      </c>
      <c r="I107" s="11">
        <v>26</v>
      </c>
      <c r="J107" s="11">
        <v>102</v>
      </c>
      <c r="K107" s="10">
        <f t="shared" si="25"/>
        <v>176</v>
      </c>
      <c r="L107" s="14">
        <f t="shared" si="26"/>
        <v>0.63309352517985606</v>
      </c>
      <c r="M107" s="15"/>
    </row>
    <row r="108" spans="1:13" x14ac:dyDescent="0.25">
      <c r="A108" s="10" t="s">
        <v>121</v>
      </c>
      <c r="B108" s="9" t="s">
        <v>122</v>
      </c>
      <c r="C108" s="11">
        <v>10117</v>
      </c>
      <c r="D108" s="9" t="s">
        <v>129</v>
      </c>
      <c r="E108" s="12">
        <f t="shared" si="24"/>
        <v>283</v>
      </c>
      <c r="F108" s="10" t="s">
        <v>20</v>
      </c>
      <c r="G108" s="11">
        <v>5</v>
      </c>
      <c r="H108" s="11">
        <v>168</v>
      </c>
      <c r="I108" s="11">
        <v>13</v>
      </c>
      <c r="J108" s="11">
        <v>102</v>
      </c>
      <c r="K108" s="10">
        <f t="shared" si="25"/>
        <v>181</v>
      </c>
      <c r="L108" s="14">
        <f t="shared" si="26"/>
        <v>0.63957597173144876</v>
      </c>
      <c r="M108" s="15"/>
    </row>
    <row r="109" spans="1:13" x14ac:dyDescent="0.25">
      <c r="A109" s="10" t="s">
        <v>121</v>
      </c>
      <c r="B109" s="9" t="s">
        <v>122</v>
      </c>
      <c r="C109" s="11">
        <v>10122</v>
      </c>
      <c r="D109" s="9" t="s">
        <v>130</v>
      </c>
      <c r="E109" s="12">
        <f t="shared" si="24"/>
        <v>477</v>
      </c>
      <c r="F109" s="11">
        <v>6</v>
      </c>
      <c r="G109" s="11">
        <v>8</v>
      </c>
      <c r="H109" s="11">
        <v>177</v>
      </c>
      <c r="I109" s="11">
        <v>44</v>
      </c>
      <c r="J109" s="11">
        <v>256</v>
      </c>
      <c r="K109" s="10">
        <f t="shared" si="25"/>
        <v>221</v>
      </c>
      <c r="L109" s="14">
        <f t="shared" si="26"/>
        <v>0.46331236897274636</v>
      </c>
      <c r="M109" s="15"/>
    </row>
    <row r="110" spans="1:13" x14ac:dyDescent="0.25">
      <c r="A110" s="10" t="s">
        <v>121</v>
      </c>
      <c r="B110" s="9" t="s">
        <v>122</v>
      </c>
      <c r="C110" s="11">
        <v>10123</v>
      </c>
      <c r="D110" s="9" t="s">
        <v>131</v>
      </c>
      <c r="E110" s="12">
        <f t="shared" si="24"/>
        <v>263</v>
      </c>
      <c r="F110" s="10" t="s">
        <v>20</v>
      </c>
      <c r="G110" s="11">
        <v>5</v>
      </c>
      <c r="H110" s="11">
        <v>96</v>
      </c>
      <c r="I110" s="11">
        <v>17</v>
      </c>
      <c r="J110" s="11">
        <v>150</v>
      </c>
      <c r="K110" s="10">
        <f t="shared" si="25"/>
        <v>113</v>
      </c>
      <c r="L110" s="14">
        <f t="shared" si="26"/>
        <v>0.42965779467680609</v>
      </c>
      <c r="M110" s="15"/>
    </row>
    <row r="111" spans="1:13" x14ac:dyDescent="0.25">
      <c r="A111" s="10" t="s">
        <v>121</v>
      </c>
      <c r="B111" s="9" t="s">
        <v>122</v>
      </c>
      <c r="C111" s="11">
        <v>10124</v>
      </c>
      <c r="D111" s="9" t="s">
        <v>132</v>
      </c>
      <c r="E111" s="12">
        <f t="shared" si="24"/>
        <v>292</v>
      </c>
      <c r="F111" s="10" t="s">
        <v>20</v>
      </c>
      <c r="G111" s="11">
        <v>5</v>
      </c>
      <c r="H111" s="11">
        <v>164</v>
      </c>
      <c r="I111" s="11">
        <v>21</v>
      </c>
      <c r="J111" s="11">
        <v>107</v>
      </c>
      <c r="K111" s="10">
        <f t="shared" si="25"/>
        <v>185</v>
      </c>
      <c r="L111" s="14">
        <f t="shared" si="26"/>
        <v>0.63356164383561642</v>
      </c>
      <c r="M111" s="15"/>
    </row>
    <row r="112" spans="1:13" ht="13.8" thickBot="1" x14ac:dyDescent="0.3">
      <c r="A112" s="10" t="s">
        <v>121</v>
      </c>
      <c r="B112" s="9" t="s">
        <v>122</v>
      </c>
      <c r="C112" s="16">
        <v>10125</v>
      </c>
      <c r="D112" s="9" t="s">
        <v>133</v>
      </c>
      <c r="E112" s="17">
        <f t="shared" si="24"/>
        <v>423</v>
      </c>
      <c r="F112" s="10" t="s">
        <v>20</v>
      </c>
      <c r="G112" s="11">
        <v>5</v>
      </c>
      <c r="H112" s="16">
        <v>147</v>
      </c>
      <c r="I112" s="16">
        <v>18</v>
      </c>
      <c r="J112" s="16">
        <v>258</v>
      </c>
      <c r="K112" s="33">
        <f t="shared" si="25"/>
        <v>165</v>
      </c>
      <c r="L112" s="14">
        <f t="shared" si="26"/>
        <v>0.39007092198581561</v>
      </c>
      <c r="M112" s="15"/>
    </row>
    <row r="113" spans="1:13" s="43" customFormat="1" x14ac:dyDescent="0.25">
      <c r="A113" s="91"/>
      <c r="B113" s="105" t="s">
        <v>134</v>
      </c>
      <c r="C113" s="106">
        <f>COUNT(C102:C112)</f>
        <v>11</v>
      </c>
      <c r="D113" s="21" t="s">
        <v>22</v>
      </c>
      <c r="E113" s="22">
        <f>SUBTOTAL(9,E102:E112)</f>
        <v>5145</v>
      </c>
      <c r="F113" s="40"/>
      <c r="G113" s="40"/>
      <c r="H113" s="71">
        <f>SUBTOTAL(9,H102:H112)</f>
        <v>2168</v>
      </c>
      <c r="I113" s="71">
        <f>SUBTOTAL(9,I102:I112)</f>
        <v>405</v>
      </c>
      <c r="J113" s="72">
        <f>SUBTOTAL(9,J102:J112)</f>
        <v>2572</v>
      </c>
      <c r="K113" s="71">
        <f>SUBTOTAL(9,K102:K112)</f>
        <v>2573</v>
      </c>
      <c r="L113" s="109">
        <f>K113/E113</f>
        <v>0.50009718172983475</v>
      </c>
      <c r="M113" s="29"/>
    </row>
    <row r="114" spans="1:13" ht="10.199999999999999" customHeight="1" x14ac:dyDescent="0.25">
      <c r="G114" s="11"/>
      <c r="H114" s="11"/>
      <c r="I114" s="11"/>
      <c r="J114" s="11"/>
    </row>
    <row r="115" spans="1:13" ht="13.8" thickBot="1" x14ac:dyDescent="0.3">
      <c r="A115" s="10" t="s">
        <v>135</v>
      </c>
      <c r="B115" s="9" t="s">
        <v>136</v>
      </c>
      <c r="C115" s="16">
        <v>12101</v>
      </c>
      <c r="D115" s="9" t="s">
        <v>137</v>
      </c>
      <c r="E115" s="17">
        <f t="shared" ref="E115:E119" si="27">+H115+I115+J115</f>
        <v>284</v>
      </c>
      <c r="F115" s="10" t="s">
        <v>51</v>
      </c>
      <c r="G115" s="11">
        <v>5</v>
      </c>
      <c r="H115" s="16">
        <v>50</v>
      </c>
      <c r="I115" s="16">
        <v>16</v>
      </c>
      <c r="J115" s="16">
        <v>218</v>
      </c>
      <c r="K115" s="33">
        <f t="shared" ref="K115" si="28">+H115+I115</f>
        <v>66</v>
      </c>
      <c r="L115" s="14">
        <f t="shared" ref="L115" si="29">K115/E115</f>
        <v>0.23239436619718309</v>
      </c>
      <c r="M115" s="15"/>
    </row>
    <row r="116" spans="1:13" s="43" customFormat="1" x14ac:dyDescent="0.25">
      <c r="A116" s="110"/>
      <c r="B116" s="111" t="s">
        <v>138</v>
      </c>
      <c r="C116" s="106">
        <f>COUNT(C115)</f>
        <v>1</v>
      </c>
      <c r="D116" s="21" t="s">
        <v>22</v>
      </c>
      <c r="E116" s="112">
        <f>SUBTOTAL(9,E115)</f>
        <v>284</v>
      </c>
      <c r="F116" s="39"/>
      <c r="G116" s="39"/>
      <c r="H116" s="40">
        <f>SUBTOTAL(9,H115)</f>
        <v>50</v>
      </c>
      <c r="I116" s="40">
        <f>SUBTOTAL(9,I115)</f>
        <v>16</v>
      </c>
      <c r="J116" s="39">
        <f>SUBTOTAL(9,J115)</f>
        <v>218</v>
      </c>
      <c r="K116" s="40">
        <f>SUBTOTAL(9,K115)</f>
        <v>66</v>
      </c>
      <c r="L116" s="109">
        <f>K116/E116</f>
        <v>0.23239436619718309</v>
      </c>
      <c r="M116" s="29"/>
    </row>
    <row r="117" spans="1:13" x14ac:dyDescent="0.25">
      <c r="A117" s="30"/>
      <c r="B117" s="30"/>
      <c r="C117" s="11"/>
      <c r="E117" s="12"/>
      <c r="G117" s="11"/>
      <c r="H117" s="11"/>
      <c r="I117" s="11"/>
      <c r="J117" s="11"/>
      <c r="L117" s="113"/>
      <c r="M117" s="67"/>
    </row>
    <row r="118" spans="1:13" x14ac:dyDescent="0.25">
      <c r="A118" s="10" t="s">
        <v>139</v>
      </c>
      <c r="B118" s="9" t="s">
        <v>140</v>
      </c>
      <c r="C118" s="11">
        <v>13103</v>
      </c>
      <c r="D118" s="9" t="s">
        <v>141</v>
      </c>
      <c r="E118" s="12">
        <f t="shared" si="27"/>
        <v>299</v>
      </c>
      <c r="F118" s="10" t="s">
        <v>14</v>
      </c>
      <c r="G118" s="11">
        <v>5</v>
      </c>
      <c r="H118" s="11">
        <v>32</v>
      </c>
      <c r="I118" s="11">
        <v>10</v>
      </c>
      <c r="J118" s="11">
        <v>257</v>
      </c>
      <c r="K118" s="10">
        <f t="shared" ref="K118:K119" si="30">+H118+I118</f>
        <v>42</v>
      </c>
      <c r="L118" s="14">
        <f t="shared" ref="L118:L119" si="31">K118/E118</f>
        <v>0.14046822742474915</v>
      </c>
      <c r="M118" s="15"/>
    </row>
    <row r="119" spans="1:13" ht="13.8" thickBot="1" x14ac:dyDescent="0.3">
      <c r="A119" s="10" t="s">
        <v>139</v>
      </c>
      <c r="B119" s="9" t="s">
        <v>140</v>
      </c>
      <c r="C119" s="16">
        <v>13104</v>
      </c>
      <c r="D119" s="9" t="s">
        <v>142</v>
      </c>
      <c r="E119" s="17">
        <f t="shared" si="27"/>
        <v>230</v>
      </c>
      <c r="F119" s="10" t="s">
        <v>14</v>
      </c>
      <c r="G119" s="11">
        <v>5</v>
      </c>
      <c r="H119" s="16">
        <v>40</v>
      </c>
      <c r="I119" s="16">
        <v>3</v>
      </c>
      <c r="J119" s="16">
        <v>187</v>
      </c>
      <c r="K119" s="33">
        <f t="shared" si="30"/>
        <v>43</v>
      </c>
      <c r="L119" s="14">
        <f t="shared" si="31"/>
        <v>0.18695652173913044</v>
      </c>
      <c r="M119" s="15"/>
    </row>
    <row r="120" spans="1:13" s="43" customFormat="1" x14ac:dyDescent="0.25">
      <c r="A120" s="36"/>
      <c r="B120" s="105" t="s">
        <v>143</v>
      </c>
      <c r="C120" s="106">
        <f>COUNT(C118:C119)</f>
        <v>2</v>
      </c>
      <c r="D120" s="105" t="s">
        <v>22</v>
      </c>
      <c r="E120" s="44">
        <f>SUBTOTAL(9,E118:E119)</f>
        <v>529</v>
      </c>
      <c r="F120" s="44"/>
      <c r="G120" s="44"/>
      <c r="H120" s="44">
        <f>SUBTOTAL(9,H118:H119)</f>
        <v>72</v>
      </c>
      <c r="I120" s="44">
        <f>SUBTOTAL(9,I118:I119)</f>
        <v>13</v>
      </c>
      <c r="J120" s="91">
        <f>SUBTOTAL(9,J118:J119)</f>
        <v>444</v>
      </c>
      <c r="K120" s="44">
        <f>SUBTOTAL(9,K118:K119)</f>
        <v>85</v>
      </c>
      <c r="L120" s="114">
        <f>K120/E120</f>
        <v>0.16068052930056712</v>
      </c>
      <c r="M120" s="29"/>
    </row>
    <row r="121" spans="1:13" x14ac:dyDescent="0.25">
      <c r="G121" s="11"/>
      <c r="H121" s="11"/>
      <c r="I121" s="11"/>
      <c r="J121" s="11"/>
    </row>
    <row r="122" spans="1:13" x14ac:dyDescent="0.25">
      <c r="A122" s="10" t="s">
        <v>144</v>
      </c>
      <c r="B122" s="9" t="s">
        <v>145</v>
      </c>
      <c r="C122" s="11">
        <v>15101</v>
      </c>
      <c r="D122" s="9" t="s">
        <v>146</v>
      </c>
      <c r="E122" s="12">
        <f t="shared" ref="E122:E133" si="32">+H122+I122+J122</f>
        <v>204</v>
      </c>
      <c r="F122" s="11">
        <v>5</v>
      </c>
      <c r="G122" s="11">
        <v>8</v>
      </c>
      <c r="H122" s="11">
        <v>22</v>
      </c>
      <c r="I122" s="11">
        <v>2</v>
      </c>
      <c r="J122" s="11">
        <v>180</v>
      </c>
      <c r="K122" s="10">
        <f t="shared" ref="K122:K123" si="33">+H122+I122</f>
        <v>24</v>
      </c>
      <c r="L122" s="14">
        <f t="shared" ref="L122:L123" si="34">K122/E122</f>
        <v>0.11764705882352941</v>
      </c>
      <c r="M122" s="15"/>
    </row>
    <row r="123" spans="1:13" ht="13.8" thickBot="1" x14ac:dyDescent="0.3">
      <c r="A123" s="10" t="s">
        <v>144</v>
      </c>
      <c r="B123" s="9" t="s">
        <v>145</v>
      </c>
      <c r="C123" s="16">
        <v>15102</v>
      </c>
      <c r="D123" s="9" t="s">
        <v>147</v>
      </c>
      <c r="E123" s="17">
        <f t="shared" si="32"/>
        <v>293</v>
      </c>
      <c r="F123" s="10" t="s">
        <v>14</v>
      </c>
      <c r="G123" s="11">
        <v>4</v>
      </c>
      <c r="H123" s="16">
        <v>36</v>
      </c>
      <c r="I123" s="16">
        <v>1</v>
      </c>
      <c r="J123" s="16">
        <v>256</v>
      </c>
      <c r="K123" s="33">
        <f t="shared" si="33"/>
        <v>37</v>
      </c>
      <c r="L123" s="14">
        <f t="shared" si="34"/>
        <v>0.12627986348122866</v>
      </c>
      <c r="M123" s="15"/>
    </row>
    <row r="124" spans="1:13" s="43" customFormat="1" x14ac:dyDescent="0.25">
      <c r="A124" s="36"/>
      <c r="B124" s="115" t="s">
        <v>148</v>
      </c>
      <c r="C124" s="106">
        <f>COUNT(C122:C123)</f>
        <v>2</v>
      </c>
      <c r="D124" s="105" t="s">
        <v>22</v>
      </c>
      <c r="E124" s="44">
        <f>SUBTOTAL(9,E122:E123)</f>
        <v>497</v>
      </c>
      <c r="F124" s="44"/>
      <c r="G124" s="44"/>
      <c r="H124" s="44">
        <f>SUBTOTAL(9,H122:H123)</f>
        <v>58</v>
      </c>
      <c r="I124" s="44">
        <f>SUBTOTAL(9,I122:I123)</f>
        <v>3</v>
      </c>
      <c r="J124" s="91">
        <f>SUBTOTAL(9,J122:J123)</f>
        <v>436</v>
      </c>
      <c r="K124" s="44">
        <f>SUBTOTAL(9,K122:K123)</f>
        <v>61</v>
      </c>
      <c r="L124" s="114">
        <f>K124/E124</f>
        <v>0.1227364185110664</v>
      </c>
      <c r="M124" s="29"/>
    </row>
    <row r="125" spans="1:13" x14ac:dyDescent="0.25">
      <c r="G125" s="11"/>
      <c r="H125" s="11"/>
      <c r="I125" s="11"/>
      <c r="J125" s="11"/>
    </row>
    <row r="126" spans="1:13" x14ac:dyDescent="0.25">
      <c r="A126" s="10" t="s">
        <v>149</v>
      </c>
      <c r="B126" s="30" t="s">
        <v>150</v>
      </c>
      <c r="C126" s="11">
        <v>16103</v>
      </c>
      <c r="D126" s="9" t="s">
        <v>151</v>
      </c>
      <c r="E126" s="12">
        <f>+H126+I126+J126</f>
        <v>390</v>
      </c>
      <c r="F126" s="11">
        <v>1</v>
      </c>
      <c r="G126" s="11">
        <v>5</v>
      </c>
      <c r="H126" s="11">
        <v>235</v>
      </c>
      <c r="I126" s="11">
        <v>37</v>
      </c>
      <c r="J126" s="11">
        <v>118</v>
      </c>
      <c r="K126" s="10">
        <f t="shared" ref="K126:K133" si="35">+H126+I126</f>
        <v>272</v>
      </c>
      <c r="L126" s="15">
        <f t="shared" ref="L126:L133" si="36">K126/E126</f>
        <v>0.6974358974358974</v>
      </c>
      <c r="M126" s="15"/>
    </row>
    <row r="127" spans="1:13" x14ac:dyDescent="0.25">
      <c r="A127" s="10" t="s">
        <v>149</v>
      </c>
      <c r="B127" s="30" t="s">
        <v>150</v>
      </c>
      <c r="C127" s="11">
        <v>16106</v>
      </c>
      <c r="D127" s="9" t="s">
        <v>152</v>
      </c>
      <c r="E127" s="12">
        <f t="shared" si="32"/>
        <v>233</v>
      </c>
      <c r="F127" s="11">
        <v>1</v>
      </c>
      <c r="G127" s="11">
        <v>5</v>
      </c>
      <c r="H127" s="11">
        <v>59</v>
      </c>
      <c r="I127" s="11">
        <v>17</v>
      </c>
      <c r="J127" s="11">
        <v>157</v>
      </c>
      <c r="K127" s="10">
        <f t="shared" si="35"/>
        <v>76</v>
      </c>
      <c r="L127" s="15">
        <f t="shared" si="36"/>
        <v>0.3261802575107296</v>
      </c>
      <c r="M127" s="15"/>
    </row>
    <row r="128" spans="1:13" x14ac:dyDescent="0.25">
      <c r="A128" s="10" t="s">
        <v>149</v>
      </c>
      <c r="B128" s="30" t="s">
        <v>150</v>
      </c>
      <c r="C128" s="11">
        <v>16108</v>
      </c>
      <c r="D128" s="9" t="s">
        <v>153</v>
      </c>
      <c r="E128" s="12">
        <f t="shared" si="32"/>
        <v>280</v>
      </c>
      <c r="F128" s="11">
        <v>1</v>
      </c>
      <c r="G128" s="11">
        <v>5</v>
      </c>
      <c r="H128" s="11">
        <v>97</v>
      </c>
      <c r="I128" s="11">
        <v>12</v>
      </c>
      <c r="J128" s="11">
        <v>171</v>
      </c>
      <c r="K128" s="10">
        <f t="shared" si="35"/>
        <v>109</v>
      </c>
      <c r="L128" s="15">
        <f t="shared" si="36"/>
        <v>0.38928571428571429</v>
      </c>
      <c r="M128" s="15"/>
    </row>
    <row r="129" spans="1:13" x14ac:dyDescent="0.25">
      <c r="A129" s="10" t="s">
        <v>149</v>
      </c>
      <c r="B129" s="30" t="s">
        <v>150</v>
      </c>
      <c r="C129" s="11">
        <v>16109</v>
      </c>
      <c r="D129" s="9" t="s">
        <v>154</v>
      </c>
      <c r="E129" s="12">
        <f t="shared" si="32"/>
        <v>383</v>
      </c>
      <c r="F129" s="11">
        <v>1</v>
      </c>
      <c r="G129" s="11">
        <v>5</v>
      </c>
      <c r="H129" s="11">
        <v>135</v>
      </c>
      <c r="I129" s="11">
        <v>32</v>
      </c>
      <c r="J129" s="11">
        <v>216</v>
      </c>
      <c r="K129" s="10">
        <f t="shared" si="35"/>
        <v>167</v>
      </c>
      <c r="L129" s="15">
        <f t="shared" si="36"/>
        <v>0.43603133159268931</v>
      </c>
      <c r="M129" s="15"/>
    </row>
    <row r="130" spans="1:13" x14ac:dyDescent="0.25">
      <c r="A130" s="10" t="s">
        <v>149</v>
      </c>
      <c r="B130" s="30" t="s">
        <v>150</v>
      </c>
      <c r="C130" s="11">
        <v>16110</v>
      </c>
      <c r="D130" s="9" t="s">
        <v>155</v>
      </c>
      <c r="E130" s="12">
        <f t="shared" si="32"/>
        <v>89</v>
      </c>
      <c r="F130" s="10" t="s">
        <v>14</v>
      </c>
      <c r="G130" s="10" t="s">
        <v>156</v>
      </c>
      <c r="H130" s="11">
        <v>19</v>
      </c>
      <c r="I130" s="11">
        <v>2</v>
      </c>
      <c r="J130" s="11">
        <v>68</v>
      </c>
      <c r="K130" s="10">
        <f t="shared" si="35"/>
        <v>21</v>
      </c>
      <c r="L130" s="15">
        <f t="shared" si="36"/>
        <v>0.23595505617977527</v>
      </c>
      <c r="M130" s="15"/>
    </row>
    <row r="131" spans="1:13" x14ac:dyDescent="0.25">
      <c r="A131" s="10" t="s">
        <v>149</v>
      </c>
      <c r="B131" s="30" t="s">
        <v>150</v>
      </c>
      <c r="C131" s="11">
        <v>16111</v>
      </c>
      <c r="D131" s="9" t="s">
        <v>157</v>
      </c>
      <c r="E131" s="12">
        <f t="shared" si="32"/>
        <v>772</v>
      </c>
      <c r="F131" s="11">
        <v>6</v>
      </c>
      <c r="G131" s="11">
        <v>8</v>
      </c>
      <c r="H131" s="11">
        <v>311</v>
      </c>
      <c r="I131" s="11">
        <v>77</v>
      </c>
      <c r="J131" s="11">
        <v>384</v>
      </c>
      <c r="K131" s="10">
        <f t="shared" si="35"/>
        <v>388</v>
      </c>
      <c r="L131" s="15">
        <f t="shared" si="36"/>
        <v>0.50259067357512954</v>
      </c>
      <c r="M131" s="15"/>
    </row>
    <row r="132" spans="1:13" x14ac:dyDescent="0.25">
      <c r="A132" s="10" t="s">
        <v>149</v>
      </c>
      <c r="B132" s="30" t="s">
        <v>150</v>
      </c>
      <c r="C132" s="11">
        <v>16112</v>
      </c>
      <c r="D132" s="9" t="s">
        <v>158</v>
      </c>
      <c r="E132" s="12">
        <f t="shared" si="32"/>
        <v>886</v>
      </c>
      <c r="F132" s="11">
        <v>9</v>
      </c>
      <c r="G132" s="11">
        <v>12</v>
      </c>
      <c r="H132" s="11">
        <v>278</v>
      </c>
      <c r="I132" s="11">
        <v>66</v>
      </c>
      <c r="J132" s="11">
        <v>542</v>
      </c>
      <c r="K132" s="10">
        <f t="shared" si="35"/>
        <v>344</v>
      </c>
      <c r="L132" s="15">
        <f t="shared" si="36"/>
        <v>0.38826185101580135</v>
      </c>
      <c r="M132" s="15"/>
    </row>
    <row r="133" spans="1:13" ht="13.8" thickBot="1" x14ac:dyDescent="0.3">
      <c r="A133" s="10" t="s">
        <v>149</v>
      </c>
      <c r="B133" s="30" t="s">
        <v>150</v>
      </c>
      <c r="C133" s="16">
        <v>16114</v>
      </c>
      <c r="D133" s="9" t="s">
        <v>159</v>
      </c>
      <c r="E133" s="17">
        <f t="shared" si="32"/>
        <v>245</v>
      </c>
      <c r="F133" s="10" t="s">
        <v>51</v>
      </c>
      <c r="G133" s="10" t="s">
        <v>20</v>
      </c>
      <c r="H133" s="16">
        <v>83</v>
      </c>
      <c r="I133" s="16">
        <v>9</v>
      </c>
      <c r="J133" s="16">
        <v>153</v>
      </c>
      <c r="K133" s="33">
        <f t="shared" si="35"/>
        <v>92</v>
      </c>
      <c r="L133" s="15">
        <f t="shared" si="36"/>
        <v>0.37551020408163266</v>
      </c>
      <c r="M133" s="15"/>
    </row>
    <row r="134" spans="1:13" s="43" customFormat="1" x14ac:dyDescent="0.25">
      <c r="A134" s="36"/>
      <c r="B134" s="115" t="s">
        <v>160</v>
      </c>
      <c r="C134" s="106">
        <f>COUNT(C126:C133)</f>
        <v>8</v>
      </c>
      <c r="D134" s="105" t="s">
        <v>22</v>
      </c>
      <c r="E134" s="90">
        <f>SUBTOTAL(9,E126:E133)</f>
        <v>3278</v>
      </c>
      <c r="F134" s="90"/>
      <c r="G134" s="90"/>
      <c r="H134" s="90">
        <f>SUBTOTAL(9,H126:H133)</f>
        <v>1217</v>
      </c>
      <c r="I134" s="90">
        <f>SUBTOTAL(9,I126:I133)</f>
        <v>252</v>
      </c>
      <c r="J134" s="92">
        <f>SUBTOTAL(9,J126:J133)</f>
        <v>1809</v>
      </c>
      <c r="K134" s="90">
        <f>SUBTOTAL(9,K126:K133)</f>
        <v>1469</v>
      </c>
      <c r="L134" s="114">
        <f>K134/E134</f>
        <v>0.44813910921293471</v>
      </c>
      <c r="M134" s="29"/>
    </row>
    <row r="135" spans="1:13" x14ac:dyDescent="0.25">
      <c r="H135" s="11"/>
      <c r="I135" s="11"/>
      <c r="J135" s="11"/>
    </row>
    <row r="136" spans="1:13" x14ac:dyDescent="0.25">
      <c r="A136" s="10" t="s">
        <v>161</v>
      </c>
      <c r="B136" s="9" t="s">
        <v>162</v>
      </c>
      <c r="C136" s="11">
        <v>17106</v>
      </c>
      <c r="D136" s="9" t="s">
        <v>163</v>
      </c>
      <c r="E136" s="12">
        <f t="shared" ref="E136:E141" si="37">+H136+I136+J136</f>
        <v>312</v>
      </c>
      <c r="F136" s="10" t="s">
        <v>20</v>
      </c>
      <c r="G136" s="11">
        <v>5</v>
      </c>
      <c r="H136" s="11">
        <v>91</v>
      </c>
      <c r="I136" s="11">
        <v>14</v>
      </c>
      <c r="J136" s="11">
        <v>207</v>
      </c>
      <c r="K136" s="10">
        <f t="shared" ref="K136:K141" si="38">+H136+I136</f>
        <v>105</v>
      </c>
      <c r="L136" s="14">
        <f t="shared" ref="L136:L142" si="39">K136/E136</f>
        <v>0.33653846153846156</v>
      </c>
      <c r="M136" s="15"/>
    </row>
    <row r="137" spans="1:13" x14ac:dyDescent="0.25">
      <c r="A137" s="10" t="s">
        <v>161</v>
      </c>
      <c r="B137" s="9" t="s">
        <v>162</v>
      </c>
      <c r="C137" s="11">
        <v>17109</v>
      </c>
      <c r="D137" s="9" t="s">
        <v>164</v>
      </c>
      <c r="E137" s="12">
        <f t="shared" si="37"/>
        <v>323</v>
      </c>
      <c r="F137" s="10" t="s">
        <v>20</v>
      </c>
      <c r="G137" s="11">
        <v>5</v>
      </c>
      <c r="H137" s="11">
        <v>24</v>
      </c>
      <c r="I137" s="11">
        <v>6</v>
      </c>
      <c r="J137" s="11">
        <v>293</v>
      </c>
      <c r="K137" s="10">
        <f t="shared" si="38"/>
        <v>30</v>
      </c>
      <c r="L137" s="14">
        <f t="shared" si="39"/>
        <v>9.2879256965944276E-2</v>
      </c>
      <c r="M137" s="15"/>
    </row>
    <row r="138" spans="1:13" x14ac:dyDescent="0.25">
      <c r="A138" s="10" t="s">
        <v>161</v>
      </c>
      <c r="B138" s="9" t="s">
        <v>162</v>
      </c>
      <c r="C138" s="11">
        <v>17110</v>
      </c>
      <c r="D138" s="9" t="s">
        <v>165</v>
      </c>
      <c r="E138" s="12">
        <f t="shared" si="37"/>
        <v>918</v>
      </c>
      <c r="F138" s="11">
        <v>9</v>
      </c>
      <c r="G138" s="11">
        <v>12</v>
      </c>
      <c r="H138" s="11">
        <v>181</v>
      </c>
      <c r="I138" s="11">
        <v>47</v>
      </c>
      <c r="J138" s="11">
        <v>690</v>
      </c>
      <c r="K138" s="10">
        <f t="shared" si="38"/>
        <v>228</v>
      </c>
      <c r="L138" s="14">
        <f t="shared" si="39"/>
        <v>0.24836601307189543</v>
      </c>
      <c r="M138" s="15"/>
    </row>
    <row r="139" spans="1:13" x14ac:dyDescent="0.25">
      <c r="A139" s="10" t="s">
        <v>161</v>
      </c>
      <c r="B139" s="9" t="s">
        <v>162</v>
      </c>
      <c r="C139" s="11">
        <v>17112</v>
      </c>
      <c r="D139" s="9" t="s">
        <v>166</v>
      </c>
      <c r="E139" s="12">
        <f t="shared" si="37"/>
        <v>255</v>
      </c>
      <c r="F139" s="10" t="s">
        <v>20</v>
      </c>
      <c r="G139" s="11">
        <v>5</v>
      </c>
      <c r="H139" s="11">
        <v>70</v>
      </c>
      <c r="I139" s="11">
        <v>13</v>
      </c>
      <c r="J139" s="11">
        <v>172</v>
      </c>
      <c r="K139" s="10">
        <f t="shared" si="38"/>
        <v>83</v>
      </c>
      <c r="L139" s="14">
        <f t="shared" si="39"/>
        <v>0.32549019607843138</v>
      </c>
      <c r="M139" s="15"/>
    </row>
    <row r="140" spans="1:13" x14ac:dyDescent="0.25">
      <c r="A140" s="10" t="s">
        <v>161</v>
      </c>
      <c r="B140" s="9" t="s">
        <v>162</v>
      </c>
      <c r="C140" s="11">
        <v>17113</v>
      </c>
      <c r="D140" s="9" t="s">
        <v>167</v>
      </c>
      <c r="E140" s="12">
        <f t="shared" si="37"/>
        <v>479</v>
      </c>
      <c r="F140" s="10" t="s">
        <v>14</v>
      </c>
      <c r="G140" s="11">
        <v>5</v>
      </c>
      <c r="H140" s="11">
        <v>155</v>
      </c>
      <c r="I140" s="11">
        <v>26</v>
      </c>
      <c r="J140" s="11">
        <v>298</v>
      </c>
      <c r="K140" s="10">
        <f t="shared" si="38"/>
        <v>181</v>
      </c>
      <c r="L140" s="14">
        <f t="shared" si="39"/>
        <v>0.37787056367432148</v>
      </c>
      <c r="M140" s="15"/>
    </row>
    <row r="141" spans="1:13" ht="13.8" thickBot="1" x14ac:dyDescent="0.3">
      <c r="A141" s="10" t="s">
        <v>161</v>
      </c>
      <c r="B141" s="9" t="s">
        <v>162</v>
      </c>
      <c r="C141" s="16">
        <v>17117</v>
      </c>
      <c r="D141" s="9" t="s">
        <v>168</v>
      </c>
      <c r="E141" s="17">
        <f t="shared" si="37"/>
        <v>775</v>
      </c>
      <c r="F141" s="11">
        <v>6</v>
      </c>
      <c r="G141" s="11">
        <v>8</v>
      </c>
      <c r="H141" s="16">
        <v>164</v>
      </c>
      <c r="I141" s="16">
        <v>50</v>
      </c>
      <c r="J141" s="16">
        <v>561</v>
      </c>
      <c r="K141" s="33">
        <f t="shared" si="38"/>
        <v>214</v>
      </c>
      <c r="L141" s="34">
        <f t="shared" si="39"/>
        <v>0.27612903225806451</v>
      </c>
      <c r="M141" s="35"/>
    </row>
    <row r="142" spans="1:13" s="43" customFormat="1" x14ac:dyDescent="0.25">
      <c r="A142" s="116"/>
      <c r="B142" s="117" t="s">
        <v>169</v>
      </c>
      <c r="C142" s="106">
        <f>COUNT(C136:C141)</f>
        <v>6</v>
      </c>
      <c r="D142" s="105" t="s">
        <v>22</v>
      </c>
      <c r="E142" s="90">
        <f>SUBTOTAL(9,E136:E141)</f>
        <v>3062</v>
      </c>
      <c r="F142" s="44"/>
      <c r="G142" s="44"/>
      <c r="H142" s="90">
        <f>SUBTOTAL(9,H136:H141)</f>
        <v>685</v>
      </c>
      <c r="I142" s="90">
        <f>SUBTOTAL(9,I136:I141)</f>
        <v>156</v>
      </c>
      <c r="J142" s="92">
        <f>SUBTOTAL(9,J136:J141)</f>
        <v>2221</v>
      </c>
      <c r="K142" s="90">
        <f>SUBTOTAL(9,K136:K141)</f>
        <v>841</v>
      </c>
      <c r="L142" s="118">
        <f t="shared" si="39"/>
        <v>0.27465708687132595</v>
      </c>
      <c r="M142" s="29"/>
    </row>
    <row r="143" spans="1:13" x14ac:dyDescent="0.25">
      <c r="F143" s="11"/>
      <c r="G143" s="11"/>
      <c r="H143" s="11"/>
      <c r="I143" s="11"/>
      <c r="J143" s="11"/>
    </row>
    <row r="144" spans="1:13" s="43" customFormat="1" ht="13.8" thickBot="1" x14ac:dyDescent="0.3">
      <c r="A144" s="119"/>
      <c r="B144" s="120" t="s">
        <v>170</v>
      </c>
      <c r="C144" s="121">
        <v>17115</v>
      </c>
      <c r="D144" s="120" t="s">
        <v>171</v>
      </c>
      <c r="E144" s="17">
        <f>+H144+I144+J144</f>
        <v>60</v>
      </c>
      <c r="F144" s="119" t="s">
        <v>14</v>
      </c>
      <c r="G144" s="119">
        <v>9</v>
      </c>
      <c r="H144" s="16">
        <v>49</v>
      </c>
      <c r="I144" s="16">
        <v>3</v>
      </c>
      <c r="J144" s="16">
        <v>8</v>
      </c>
      <c r="K144" s="122">
        <f>+H144+I144</f>
        <v>52</v>
      </c>
      <c r="L144" s="34">
        <f>K144/E144</f>
        <v>0.8666666666666667</v>
      </c>
      <c r="M144" s="35"/>
    </row>
    <row r="145" spans="1:13" x14ac:dyDescent="0.25">
      <c r="A145" s="123"/>
      <c r="B145" s="124"/>
      <c r="C145" s="125">
        <f>COUNT(C144)</f>
        <v>1</v>
      </c>
      <c r="D145" s="126" t="s">
        <v>172</v>
      </c>
      <c r="E145" s="127">
        <f>SUBTOTAL(9,E144)</f>
        <v>60</v>
      </c>
      <c r="F145" s="128"/>
      <c r="G145" s="128"/>
      <c r="H145" s="127">
        <f>SUBTOTAL(9,H144)</f>
        <v>49</v>
      </c>
      <c r="I145" s="127">
        <f>SUBTOTAL(9,I144)</f>
        <v>3</v>
      </c>
      <c r="J145" s="129"/>
      <c r="K145" s="127">
        <f>SUBTOTAL(9,K144)</f>
        <v>52</v>
      </c>
      <c r="L145" s="130">
        <f>K145/E145</f>
        <v>0.8666666666666667</v>
      </c>
      <c r="M145" s="29"/>
    </row>
    <row r="146" spans="1:13" x14ac:dyDescent="0.25">
      <c r="A146" s="10"/>
      <c r="E146" s="9"/>
      <c r="F146" s="11"/>
      <c r="G146" s="11"/>
      <c r="H146" s="11"/>
      <c r="I146" s="11"/>
      <c r="J146" s="11"/>
      <c r="K146" s="11"/>
      <c r="L146" s="10"/>
      <c r="M146" s="131"/>
    </row>
    <row r="147" spans="1:13" ht="13.8" thickBot="1" x14ac:dyDescent="0.3">
      <c r="A147" s="10"/>
      <c r="B147" s="9" t="s">
        <v>162</v>
      </c>
      <c r="C147" s="16">
        <v>17336</v>
      </c>
      <c r="D147" s="9" t="s">
        <v>173</v>
      </c>
      <c r="E147" s="17">
        <f>+H147+I147+J147</f>
        <v>30</v>
      </c>
      <c r="F147" s="132" t="s">
        <v>174</v>
      </c>
      <c r="G147" s="132">
        <v>12</v>
      </c>
      <c r="H147" s="16">
        <v>25</v>
      </c>
      <c r="I147" s="16">
        <v>2</v>
      </c>
      <c r="J147" s="16">
        <v>3</v>
      </c>
      <c r="K147" s="133">
        <f>+H147+I147</f>
        <v>27</v>
      </c>
      <c r="L147" s="34">
        <f>K147/E147</f>
        <v>0.9</v>
      </c>
      <c r="M147" s="35"/>
    </row>
    <row r="148" spans="1:13" x14ac:dyDescent="0.25">
      <c r="A148" s="97"/>
      <c r="B148" s="98"/>
      <c r="C148" s="99">
        <f>COUNT(C147)</f>
        <v>1</v>
      </c>
      <c r="D148" s="100" t="s">
        <v>91</v>
      </c>
      <c r="E148" s="101">
        <f>SUBTOTAL(9,E147)</f>
        <v>30</v>
      </c>
      <c r="F148" s="102"/>
      <c r="G148" s="102"/>
      <c r="H148" s="101">
        <f>SUBTOTAL(9,H147)</f>
        <v>25</v>
      </c>
      <c r="I148" s="101">
        <f>SUBTOTAL(9,I147)</f>
        <v>2</v>
      </c>
      <c r="J148" s="102"/>
      <c r="K148" s="101">
        <f>SUBTOTAL(9,K147)</f>
        <v>27</v>
      </c>
      <c r="L148" s="103">
        <f>K148/E148</f>
        <v>0.9</v>
      </c>
      <c r="M148" s="29"/>
    </row>
    <row r="149" spans="1:13" x14ac:dyDescent="0.25">
      <c r="A149" s="10"/>
      <c r="C149" s="50"/>
      <c r="E149" s="49"/>
      <c r="F149" s="134"/>
      <c r="G149" s="134"/>
      <c r="H149" s="134"/>
      <c r="I149" s="134"/>
      <c r="J149" s="134"/>
      <c r="K149" s="134"/>
      <c r="L149" s="135"/>
      <c r="M149" s="136"/>
    </row>
    <row r="150" spans="1:13" s="68" customFormat="1" x14ac:dyDescent="0.25">
      <c r="A150" s="61"/>
      <c r="B150" s="62" t="s">
        <v>175</v>
      </c>
      <c r="C150" s="104">
        <f>+C142+C145+C148</f>
        <v>8</v>
      </c>
      <c r="D150" s="64" t="s">
        <v>176</v>
      </c>
      <c r="E150" s="65">
        <f>SUBTOTAL(9,E136:E149)</f>
        <v>3152</v>
      </c>
      <c r="F150" s="61"/>
      <c r="G150" s="61"/>
      <c r="H150" s="65">
        <f>SUBTOTAL(9,H136:H149)</f>
        <v>759</v>
      </c>
      <c r="I150" s="65">
        <f>SUBTOTAL(9,I136:I149)</f>
        <v>161</v>
      </c>
      <c r="J150" s="61"/>
      <c r="K150" s="65">
        <f>SUBTOTAL(9,K136:K149)</f>
        <v>920</v>
      </c>
      <c r="L150" s="66">
        <f>K150/E150</f>
        <v>0.29187817258883247</v>
      </c>
      <c r="M150" s="67"/>
    </row>
    <row r="151" spans="1:13" x14ac:dyDescent="0.25">
      <c r="G151" s="11"/>
      <c r="H151" s="11"/>
      <c r="I151" s="11"/>
      <c r="J151" s="11"/>
    </row>
    <row r="152" spans="1:13" ht="13.8" thickBot="1" x14ac:dyDescent="0.3">
      <c r="A152" s="10" t="s">
        <v>177</v>
      </c>
      <c r="B152" s="9" t="s">
        <v>178</v>
      </c>
      <c r="C152" s="16">
        <v>17701</v>
      </c>
      <c r="D152" s="9" t="s">
        <v>179</v>
      </c>
      <c r="E152" s="17">
        <f>+H152+I152+J152</f>
        <v>826</v>
      </c>
      <c r="F152" s="11">
        <v>9</v>
      </c>
      <c r="G152" s="11">
        <v>12</v>
      </c>
      <c r="H152" s="16">
        <v>462</v>
      </c>
      <c r="I152" s="16">
        <v>90</v>
      </c>
      <c r="J152" s="16">
        <v>274</v>
      </c>
      <c r="K152" s="137">
        <f>+H152+I152</f>
        <v>552</v>
      </c>
      <c r="L152" s="34">
        <f>K152/E152</f>
        <v>0.66828087167070216</v>
      </c>
      <c r="M152" s="35"/>
    </row>
    <row r="153" spans="1:13" x14ac:dyDescent="0.25">
      <c r="A153" s="138"/>
      <c r="B153" s="139"/>
      <c r="C153" s="140">
        <f>COUNT(C152)</f>
        <v>1</v>
      </c>
      <c r="D153" s="141" t="s">
        <v>180</v>
      </c>
      <c r="E153" s="142">
        <f>SUBTOTAL(9,E152)</f>
        <v>826</v>
      </c>
      <c r="F153" s="143"/>
      <c r="G153" s="143"/>
      <c r="H153" s="144">
        <f>SUBTOTAL(9,H152)</f>
        <v>462</v>
      </c>
      <c r="I153" s="144">
        <f>SUBTOTAL(9,I152)</f>
        <v>90</v>
      </c>
      <c r="J153" s="143">
        <f>SUBTOTAL(9,J152)</f>
        <v>274</v>
      </c>
      <c r="K153" s="144">
        <f>SUBTOTAL(9,K152)</f>
        <v>552</v>
      </c>
      <c r="L153" s="145">
        <f>K153/E153</f>
        <v>0.66828087167070216</v>
      </c>
      <c r="M153" s="67"/>
    </row>
    <row r="154" spans="1:13" s="146" customFormat="1" x14ac:dyDescent="0.25">
      <c r="A154" s="131"/>
      <c r="C154" s="147"/>
      <c r="D154" s="148"/>
      <c r="E154" s="149"/>
      <c r="F154" s="150"/>
      <c r="G154" s="150"/>
      <c r="H154" s="151"/>
      <c r="I154" s="151"/>
      <c r="J154" s="150"/>
      <c r="K154" s="151"/>
      <c r="L154" s="67"/>
      <c r="M154" s="67"/>
    </row>
    <row r="155" spans="1:13" ht="13.8" thickBot="1" x14ac:dyDescent="0.3">
      <c r="A155" s="10" t="s">
        <v>181</v>
      </c>
      <c r="B155" s="9" t="s">
        <v>182</v>
      </c>
      <c r="C155" s="16">
        <v>18101</v>
      </c>
      <c r="D155" s="9" t="s">
        <v>183</v>
      </c>
      <c r="E155" s="17">
        <f t="shared" ref="E155:E162" si="40">+H155+I155+J155</f>
        <v>248</v>
      </c>
      <c r="F155" s="10" t="s">
        <v>20</v>
      </c>
      <c r="G155" s="11">
        <v>8</v>
      </c>
      <c r="H155" s="16">
        <v>28</v>
      </c>
      <c r="I155" s="16">
        <v>5</v>
      </c>
      <c r="J155" s="16">
        <v>215</v>
      </c>
      <c r="K155" s="33">
        <f t="shared" ref="K155" si="41">+H155+I155</f>
        <v>33</v>
      </c>
      <c r="L155" s="14">
        <f t="shared" ref="L155" si="42">K155/E155</f>
        <v>0.13306451612903225</v>
      </c>
      <c r="M155" s="15"/>
    </row>
    <row r="156" spans="1:13" s="43" customFormat="1" x14ac:dyDescent="0.25">
      <c r="A156" s="91"/>
      <c r="B156" s="105" t="s">
        <v>184</v>
      </c>
      <c r="C156" s="106">
        <f>COUNT(C155)</f>
        <v>1</v>
      </c>
      <c r="D156" s="105" t="s">
        <v>22</v>
      </c>
      <c r="E156" s="44">
        <f>SUBTOTAL(9,E155)</f>
        <v>248</v>
      </c>
      <c r="F156" s="91"/>
      <c r="G156" s="91"/>
      <c r="H156" s="44">
        <f>SUBTOTAL(9,H155)</f>
        <v>28</v>
      </c>
      <c r="I156" s="44">
        <f>SUBTOTAL(9,I155)</f>
        <v>5</v>
      </c>
      <c r="J156" s="91">
        <f>SUBTOTAL(9,J155)</f>
        <v>215</v>
      </c>
      <c r="K156" s="44">
        <f>SUBTOTAL(9,K155)</f>
        <v>33</v>
      </c>
      <c r="L156" s="114">
        <f>K156/E156</f>
        <v>0.13306451612903225</v>
      </c>
      <c r="M156" s="29"/>
    </row>
    <row r="157" spans="1:13" x14ac:dyDescent="0.25">
      <c r="A157" s="30"/>
      <c r="B157" s="30"/>
      <c r="C157" s="11"/>
      <c r="E157" s="12"/>
      <c r="G157" s="11"/>
      <c r="H157" s="11"/>
      <c r="I157" s="11"/>
      <c r="J157" s="11"/>
      <c r="L157" s="113"/>
      <c r="M157" s="67"/>
    </row>
    <row r="158" spans="1:13" x14ac:dyDescent="0.25">
      <c r="A158" s="10" t="s">
        <v>185</v>
      </c>
      <c r="B158" s="9" t="s">
        <v>186</v>
      </c>
      <c r="C158" s="11">
        <v>19106</v>
      </c>
      <c r="D158" s="9" t="s">
        <v>187</v>
      </c>
      <c r="E158" s="12">
        <f t="shared" si="40"/>
        <v>386</v>
      </c>
      <c r="F158" s="10" t="s">
        <v>14</v>
      </c>
      <c r="G158" s="11">
        <v>3</v>
      </c>
      <c r="H158" s="11">
        <v>72</v>
      </c>
      <c r="I158" s="11">
        <v>14</v>
      </c>
      <c r="J158" s="11">
        <v>300</v>
      </c>
      <c r="K158" s="10">
        <f t="shared" ref="K158:K162" si="43">+H158+I158</f>
        <v>86</v>
      </c>
      <c r="L158" s="14">
        <f t="shared" ref="L158:L163" si="44">K158/E158</f>
        <v>0.22279792746113988</v>
      </c>
      <c r="M158" s="15"/>
    </row>
    <row r="159" spans="1:13" x14ac:dyDescent="0.25">
      <c r="A159" s="10" t="s">
        <v>185</v>
      </c>
      <c r="B159" s="9" t="s">
        <v>186</v>
      </c>
      <c r="C159" s="11">
        <v>19107</v>
      </c>
      <c r="D159" s="9" t="s">
        <v>188</v>
      </c>
      <c r="E159" s="12">
        <f t="shared" si="40"/>
        <v>339</v>
      </c>
      <c r="F159" s="10" t="s">
        <v>20</v>
      </c>
      <c r="G159" s="11">
        <v>3</v>
      </c>
      <c r="H159" s="11">
        <v>103</v>
      </c>
      <c r="I159" s="11">
        <v>31</v>
      </c>
      <c r="J159" s="11">
        <v>205</v>
      </c>
      <c r="K159" s="10">
        <f t="shared" si="43"/>
        <v>134</v>
      </c>
      <c r="L159" s="14">
        <f t="shared" si="44"/>
        <v>0.39528023598820061</v>
      </c>
      <c r="M159" s="15"/>
    </row>
    <row r="160" spans="1:13" x14ac:dyDescent="0.25">
      <c r="A160" s="10" t="s">
        <v>185</v>
      </c>
      <c r="B160" s="9" t="s">
        <v>186</v>
      </c>
      <c r="C160" s="11">
        <v>19111</v>
      </c>
      <c r="D160" s="9" t="s">
        <v>189</v>
      </c>
      <c r="E160" s="12">
        <f t="shared" si="40"/>
        <v>653</v>
      </c>
      <c r="F160" s="11">
        <v>9</v>
      </c>
      <c r="G160" s="11">
        <v>12</v>
      </c>
      <c r="H160" s="11">
        <v>114</v>
      </c>
      <c r="I160" s="11">
        <v>38</v>
      </c>
      <c r="J160" s="11">
        <v>501</v>
      </c>
      <c r="K160" s="10">
        <f t="shared" si="43"/>
        <v>152</v>
      </c>
      <c r="L160" s="14">
        <f t="shared" si="44"/>
        <v>0.23277182235834609</v>
      </c>
      <c r="M160" s="15"/>
    </row>
    <row r="161" spans="1:13" x14ac:dyDescent="0.25">
      <c r="A161" s="10" t="s">
        <v>185</v>
      </c>
      <c r="B161" s="9" t="s">
        <v>186</v>
      </c>
      <c r="C161" s="11">
        <v>19114</v>
      </c>
      <c r="D161" s="9" t="s">
        <v>190</v>
      </c>
      <c r="E161" s="12">
        <f t="shared" si="40"/>
        <v>706</v>
      </c>
      <c r="F161" s="11">
        <v>5</v>
      </c>
      <c r="G161" s="11">
        <v>8</v>
      </c>
      <c r="H161" s="11">
        <v>162</v>
      </c>
      <c r="I161" s="11">
        <v>44</v>
      </c>
      <c r="J161" s="11">
        <v>500</v>
      </c>
      <c r="K161" s="10">
        <f t="shared" si="43"/>
        <v>206</v>
      </c>
      <c r="L161" s="14">
        <f t="shared" si="44"/>
        <v>0.29178470254957506</v>
      </c>
      <c r="M161" s="15"/>
    </row>
    <row r="162" spans="1:13" ht="13.8" thickBot="1" x14ac:dyDescent="0.3">
      <c r="A162" s="10" t="s">
        <v>185</v>
      </c>
      <c r="B162" s="9" t="s">
        <v>186</v>
      </c>
      <c r="C162" s="16">
        <v>19117</v>
      </c>
      <c r="D162" s="9" t="s">
        <v>191</v>
      </c>
      <c r="E162" s="17">
        <f t="shared" si="40"/>
        <v>168</v>
      </c>
      <c r="F162" s="11">
        <v>4</v>
      </c>
      <c r="G162" s="11">
        <v>4</v>
      </c>
      <c r="H162" s="16">
        <v>47</v>
      </c>
      <c r="I162" s="16">
        <v>4</v>
      </c>
      <c r="J162" s="16">
        <v>117</v>
      </c>
      <c r="K162" s="33">
        <f t="shared" si="43"/>
        <v>51</v>
      </c>
      <c r="L162" s="34">
        <f t="shared" si="44"/>
        <v>0.30357142857142855</v>
      </c>
      <c r="M162" s="35"/>
    </row>
    <row r="163" spans="1:13" s="43" customFormat="1" x14ac:dyDescent="0.25">
      <c r="A163" s="36"/>
      <c r="B163" s="115" t="s">
        <v>192</v>
      </c>
      <c r="C163" s="106">
        <f>COUNT(C158:C162)</f>
        <v>5</v>
      </c>
      <c r="D163" s="105" t="s">
        <v>22</v>
      </c>
      <c r="E163" s="90">
        <f>SUBTOTAL(9,E158:E162)</f>
        <v>2252</v>
      </c>
      <c r="F163" s="44"/>
      <c r="G163" s="44"/>
      <c r="H163" s="90">
        <f>SUBTOTAL(9,H158:H162)</f>
        <v>498</v>
      </c>
      <c r="I163" s="90">
        <f>SUBTOTAL(9,I158:I162)</f>
        <v>131</v>
      </c>
      <c r="J163" s="92">
        <f>SUBTOTAL(9,J158:J162)</f>
        <v>1623</v>
      </c>
      <c r="K163" s="90">
        <f>SUBTOTAL(9,K158:K162)</f>
        <v>629</v>
      </c>
      <c r="L163" s="118">
        <f t="shared" si="44"/>
        <v>0.27930728241563058</v>
      </c>
      <c r="M163" s="29"/>
    </row>
    <row r="164" spans="1:13" x14ac:dyDescent="0.25">
      <c r="A164" s="30"/>
      <c r="B164" s="30"/>
      <c r="C164" s="11"/>
      <c r="G164" s="11"/>
      <c r="H164" s="11"/>
      <c r="I164" s="11"/>
      <c r="J164" s="11"/>
    </row>
    <row r="165" spans="1:13" x14ac:dyDescent="0.25">
      <c r="A165" s="10" t="s">
        <v>193</v>
      </c>
      <c r="B165" s="9" t="s">
        <v>194</v>
      </c>
      <c r="C165" s="11">
        <v>20102</v>
      </c>
      <c r="D165" s="9" t="s">
        <v>195</v>
      </c>
      <c r="E165" s="12">
        <f t="shared" ref="E165:E167" si="45">+H165+I165+J165</f>
        <v>505</v>
      </c>
      <c r="F165" s="10" t="s">
        <v>14</v>
      </c>
      <c r="G165" s="11">
        <v>4</v>
      </c>
      <c r="H165" s="11">
        <v>93</v>
      </c>
      <c r="I165" s="11">
        <v>12</v>
      </c>
      <c r="J165" s="11">
        <v>400</v>
      </c>
      <c r="K165" s="10">
        <f t="shared" ref="K165:K167" si="46">+H165+I165</f>
        <v>105</v>
      </c>
      <c r="L165" s="14">
        <f t="shared" ref="L165:L167" si="47">K165/E165</f>
        <v>0.20792079207920791</v>
      </c>
      <c r="M165" s="15"/>
    </row>
    <row r="166" spans="1:13" x14ac:dyDescent="0.25">
      <c r="A166" s="10" t="s">
        <v>193</v>
      </c>
      <c r="B166" s="9" t="s">
        <v>194</v>
      </c>
      <c r="C166" s="11">
        <v>20103</v>
      </c>
      <c r="D166" s="9" t="s">
        <v>196</v>
      </c>
      <c r="E166" s="12">
        <f t="shared" si="45"/>
        <v>405</v>
      </c>
      <c r="F166" s="11">
        <v>5</v>
      </c>
      <c r="G166" s="11">
        <v>8</v>
      </c>
      <c r="H166" s="11">
        <v>83</v>
      </c>
      <c r="I166" s="11">
        <v>12</v>
      </c>
      <c r="J166" s="11">
        <v>310</v>
      </c>
      <c r="K166" s="10">
        <f t="shared" si="46"/>
        <v>95</v>
      </c>
      <c r="L166" s="14">
        <f t="shared" si="47"/>
        <v>0.23456790123456789</v>
      </c>
      <c r="M166" s="15"/>
    </row>
    <row r="167" spans="1:13" ht="13.8" thickBot="1" x14ac:dyDescent="0.3">
      <c r="A167" s="10" t="s">
        <v>193</v>
      </c>
      <c r="B167" s="9" t="s">
        <v>194</v>
      </c>
      <c r="C167" s="16">
        <v>20104</v>
      </c>
      <c r="D167" s="9" t="s">
        <v>197</v>
      </c>
      <c r="E167" s="17">
        <f t="shared" si="45"/>
        <v>421</v>
      </c>
      <c r="F167" s="11">
        <v>9</v>
      </c>
      <c r="G167" s="11">
        <v>12</v>
      </c>
      <c r="H167" s="16">
        <v>66</v>
      </c>
      <c r="I167" s="16">
        <v>10</v>
      </c>
      <c r="J167" s="16">
        <v>345</v>
      </c>
      <c r="K167" s="33">
        <f t="shared" si="46"/>
        <v>76</v>
      </c>
      <c r="L167" s="34">
        <f t="shared" si="47"/>
        <v>0.18052256532066507</v>
      </c>
      <c r="M167" s="35"/>
    </row>
    <row r="168" spans="1:13" s="43" customFormat="1" x14ac:dyDescent="0.25">
      <c r="A168" s="69"/>
      <c r="B168" s="70" t="s">
        <v>198</v>
      </c>
      <c r="C168" s="106">
        <f>COUNT(C165:C167)</f>
        <v>3</v>
      </c>
      <c r="D168" s="105" t="s">
        <v>22</v>
      </c>
      <c r="E168" s="90">
        <f>SUBTOTAL(9,E165:E167)</f>
        <v>1331</v>
      </c>
      <c r="F168" s="91"/>
      <c r="G168" s="91"/>
      <c r="H168" s="44">
        <f>SUBTOTAL(9,H165:H167)</f>
        <v>242</v>
      </c>
      <c r="I168" s="44">
        <f>SUBTOTAL(9,I165:I167)</f>
        <v>34</v>
      </c>
      <c r="J168" s="44">
        <f>SUBTOTAL(9,J165:J167)</f>
        <v>1055</v>
      </c>
      <c r="K168" s="44">
        <f>SUBTOTAL(9,K165:K167)</f>
        <v>276</v>
      </c>
      <c r="L168" s="118">
        <f>K168/E168</f>
        <v>0.20736288504883546</v>
      </c>
      <c r="M168" s="29"/>
    </row>
    <row r="169" spans="1:13" x14ac:dyDescent="0.25">
      <c r="A169" s="30"/>
      <c r="B169" s="30"/>
      <c r="C169" s="11"/>
      <c r="F169" s="11"/>
      <c r="G169" s="11"/>
      <c r="H169" s="11"/>
      <c r="I169" s="11"/>
      <c r="J169" s="11"/>
    </row>
    <row r="170" spans="1:13" x14ac:dyDescent="0.25">
      <c r="A170" s="10" t="s">
        <v>199</v>
      </c>
      <c r="B170" s="9" t="s">
        <v>200</v>
      </c>
      <c r="C170" s="11">
        <v>21106</v>
      </c>
      <c r="D170" s="9" t="s">
        <v>201</v>
      </c>
      <c r="E170" s="12">
        <f t="shared" ref="E170:E172" si="48">+H170+I170+J170</f>
        <v>574</v>
      </c>
      <c r="F170" s="11">
        <v>5</v>
      </c>
      <c r="G170" s="11">
        <v>8</v>
      </c>
      <c r="H170" s="11">
        <v>324</v>
      </c>
      <c r="I170" s="11">
        <v>38</v>
      </c>
      <c r="J170" s="11">
        <v>212</v>
      </c>
      <c r="K170" s="10">
        <f t="shared" ref="K170:K172" si="49">+H170+I170</f>
        <v>362</v>
      </c>
      <c r="L170" s="14">
        <f t="shared" ref="L170:L172" si="50">K170/E170</f>
        <v>0.63066202090592338</v>
      </c>
      <c r="M170" s="15"/>
    </row>
    <row r="171" spans="1:13" x14ac:dyDescent="0.25">
      <c r="A171" s="10" t="s">
        <v>199</v>
      </c>
      <c r="B171" s="9" t="s">
        <v>200</v>
      </c>
      <c r="C171" s="11">
        <v>21107</v>
      </c>
      <c r="D171" s="9" t="s">
        <v>202</v>
      </c>
      <c r="E171" s="12">
        <f t="shared" si="48"/>
        <v>890</v>
      </c>
      <c r="F171" s="10" t="s">
        <v>14</v>
      </c>
      <c r="G171" s="11">
        <v>4</v>
      </c>
      <c r="H171" s="11">
        <v>523</v>
      </c>
      <c r="I171" s="11">
        <v>39</v>
      </c>
      <c r="J171" s="11">
        <v>328</v>
      </c>
      <c r="K171" s="10">
        <f t="shared" si="49"/>
        <v>562</v>
      </c>
      <c r="L171" s="14">
        <f t="shared" si="50"/>
        <v>0.63146067415730334</v>
      </c>
      <c r="M171" s="15"/>
    </row>
    <row r="172" spans="1:13" ht="13.8" thickBot="1" x14ac:dyDescent="0.3">
      <c r="A172" s="10" t="s">
        <v>199</v>
      </c>
      <c r="B172" s="9" t="s">
        <v>200</v>
      </c>
      <c r="C172" s="16">
        <v>21111</v>
      </c>
      <c r="D172" s="9" t="s">
        <v>203</v>
      </c>
      <c r="E172" s="17">
        <f t="shared" si="48"/>
        <v>568</v>
      </c>
      <c r="F172" s="11">
        <v>9</v>
      </c>
      <c r="G172" s="11">
        <v>12</v>
      </c>
      <c r="H172" s="16">
        <v>310</v>
      </c>
      <c r="I172" s="16">
        <v>29</v>
      </c>
      <c r="J172" s="16">
        <v>229</v>
      </c>
      <c r="K172" s="33">
        <f t="shared" si="49"/>
        <v>339</v>
      </c>
      <c r="L172" s="34">
        <f t="shared" si="50"/>
        <v>0.596830985915493</v>
      </c>
      <c r="M172" s="35"/>
    </row>
    <row r="173" spans="1:13" s="43" customFormat="1" x14ac:dyDescent="0.25">
      <c r="A173" s="69"/>
      <c r="B173" s="70" t="s">
        <v>204</v>
      </c>
      <c r="C173" s="106">
        <f>COUNT(C170:C172)</f>
        <v>3</v>
      </c>
      <c r="D173" s="105" t="s">
        <v>22</v>
      </c>
      <c r="E173" s="90">
        <f>SUBTOTAL(9,E170:E172)</f>
        <v>2032</v>
      </c>
      <c r="F173" s="91"/>
      <c r="G173" s="91"/>
      <c r="H173" s="90">
        <f>SUBTOTAL(9,H170:H172)</f>
        <v>1157</v>
      </c>
      <c r="I173" s="90">
        <f>SUBTOTAL(9,I170:I172)</f>
        <v>106</v>
      </c>
      <c r="J173" s="92">
        <f>SUBTOTAL(9,J170:J172)</f>
        <v>769</v>
      </c>
      <c r="K173" s="90">
        <f>SUBTOTAL(9,K170:K172)</f>
        <v>1263</v>
      </c>
      <c r="L173" s="118">
        <f>K173/E173</f>
        <v>0.62155511811023623</v>
      </c>
      <c r="M173" s="29"/>
    </row>
    <row r="174" spans="1:13" x14ac:dyDescent="0.25">
      <c r="A174" s="30"/>
      <c r="B174" s="30"/>
      <c r="C174" s="11"/>
      <c r="G174" s="11"/>
      <c r="H174" s="11"/>
      <c r="I174" s="11"/>
      <c r="J174" s="11"/>
    </row>
    <row r="175" spans="1:13" ht="13.8" thickBot="1" x14ac:dyDescent="0.3">
      <c r="A175" s="10" t="s">
        <v>205</v>
      </c>
      <c r="B175" s="9" t="s">
        <v>206</v>
      </c>
      <c r="C175" s="16">
        <v>22101</v>
      </c>
      <c r="D175" s="9" t="s">
        <v>207</v>
      </c>
      <c r="E175" s="17">
        <f t="shared" ref="E175" si="51">+H175+I175+J175</f>
        <v>117</v>
      </c>
      <c r="F175" s="10" t="s">
        <v>20</v>
      </c>
      <c r="G175" s="11">
        <v>12</v>
      </c>
      <c r="H175" s="16">
        <v>19</v>
      </c>
      <c r="I175" s="16">
        <v>1</v>
      </c>
      <c r="J175" s="16">
        <v>97</v>
      </c>
      <c r="K175" s="33">
        <f t="shared" ref="K175" si="52">+H175+I175</f>
        <v>20</v>
      </c>
      <c r="L175" s="34">
        <f t="shared" ref="L175" si="53">K175/E175</f>
        <v>0.17094017094017094</v>
      </c>
      <c r="M175" s="35"/>
    </row>
    <row r="176" spans="1:13" s="43" customFormat="1" x14ac:dyDescent="0.25">
      <c r="A176" s="69"/>
      <c r="B176" s="70" t="s">
        <v>208</v>
      </c>
      <c r="C176" s="106">
        <f>COUNT(C175)</f>
        <v>1</v>
      </c>
      <c r="D176" s="105" t="s">
        <v>22</v>
      </c>
      <c r="E176" s="44">
        <f>SUBTOTAL(9,E175)</f>
        <v>117</v>
      </c>
      <c r="F176" s="91"/>
      <c r="G176" s="91"/>
      <c r="H176" s="44">
        <f>SUBTOTAL(9,H175)</f>
        <v>19</v>
      </c>
      <c r="I176" s="44">
        <f>SUBTOTAL(9,I175)</f>
        <v>1</v>
      </c>
      <c r="J176" s="91">
        <f>SUBTOTAL(9,J175)</f>
        <v>97</v>
      </c>
      <c r="K176" s="44">
        <f>SUBTOTAL(9,K175)</f>
        <v>20</v>
      </c>
      <c r="L176" s="118">
        <f>K176/E176</f>
        <v>0.17094017094017094</v>
      </c>
      <c r="M176" s="29"/>
    </row>
    <row r="177" spans="1:13" x14ac:dyDescent="0.25">
      <c r="A177" s="30"/>
      <c r="B177" s="30"/>
      <c r="C177" s="11"/>
      <c r="G177" s="11"/>
      <c r="H177" s="11"/>
      <c r="I177" s="11"/>
      <c r="J177" s="11"/>
    </row>
    <row r="178" spans="1:13" x14ac:dyDescent="0.25">
      <c r="A178" s="30"/>
      <c r="B178" s="30"/>
      <c r="C178" s="11"/>
      <c r="G178" s="11"/>
      <c r="H178" s="11"/>
      <c r="I178" s="11"/>
      <c r="J178" s="11"/>
    </row>
    <row r="179" spans="1:13" x14ac:dyDescent="0.25">
      <c r="A179" s="30"/>
      <c r="B179" s="30"/>
      <c r="C179" s="11"/>
      <c r="G179" s="11"/>
      <c r="H179" s="11"/>
      <c r="I179" s="11"/>
      <c r="J179" s="11"/>
    </row>
    <row r="180" spans="1:13" x14ac:dyDescent="0.25">
      <c r="A180" s="30"/>
      <c r="B180" s="30"/>
      <c r="C180" s="11"/>
      <c r="G180" s="11"/>
      <c r="H180" s="11"/>
      <c r="I180" s="11"/>
      <c r="J180" s="11"/>
    </row>
    <row r="181" spans="1:13" x14ac:dyDescent="0.25">
      <c r="A181" s="30"/>
      <c r="B181" s="30"/>
      <c r="C181" s="11"/>
      <c r="G181" s="11"/>
      <c r="H181" s="11"/>
      <c r="I181" s="11"/>
      <c r="J181" s="11"/>
    </row>
    <row r="182" spans="1:13" x14ac:dyDescent="0.25">
      <c r="A182" s="10" t="s">
        <v>209</v>
      </c>
      <c r="B182" s="9" t="s">
        <v>210</v>
      </c>
      <c r="C182" s="11">
        <v>23105</v>
      </c>
      <c r="D182" s="9" t="s">
        <v>211</v>
      </c>
      <c r="E182" s="12">
        <f t="shared" ref="E182:E189" si="54">+H182+I182+J182</f>
        <v>434</v>
      </c>
      <c r="F182" s="11">
        <v>6</v>
      </c>
      <c r="G182" s="11">
        <v>8</v>
      </c>
      <c r="H182" s="11">
        <v>71</v>
      </c>
      <c r="I182" s="11">
        <v>2</v>
      </c>
      <c r="J182" s="11">
        <v>361</v>
      </c>
      <c r="K182" s="10">
        <f t="shared" ref="K182:K189" si="55">+H182+I182</f>
        <v>73</v>
      </c>
      <c r="L182" s="14">
        <f t="shared" ref="L182:L189" si="56">K182/E182</f>
        <v>0.16820276497695852</v>
      </c>
      <c r="M182" s="15"/>
    </row>
    <row r="183" spans="1:13" x14ac:dyDescent="0.25">
      <c r="A183" s="10" t="s">
        <v>209</v>
      </c>
      <c r="B183" s="9" t="s">
        <v>210</v>
      </c>
      <c r="C183" s="11">
        <v>23108</v>
      </c>
      <c r="D183" s="9" t="s">
        <v>212</v>
      </c>
      <c r="E183" s="12">
        <f t="shared" si="54"/>
        <v>1407</v>
      </c>
      <c r="F183" s="11">
        <v>9</v>
      </c>
      <c r="G183" s="11">
        <v>12</v>
      </c>
      <c r="H183" s="11">
        <v>183</v>
      </c>
      <c r="I183" s="11">
        <v>26</v>
      </c>
      <c r="J183" s="11">
        <v>1198</v>
      </c>
      <c r="K183" s="10">
        <f t="shared" si="55"/>
        <v>209</v>
      </c>
      <c r="L183" s="14">
        <f t="shared" si="56"/>
        <v>0.14854299928926795</v>
      </c>
      <c r="M183" s="15"/>
    </row>
    <row r="184" spans="1:13" x14ac:dyDescent="0.25">
      <c r="A184" s="10" t="s">
        <v>209</v>
      </c>
      <c r="B184" s="9" t="s">
        <v>210</v>
      </c>
      <c r="C184" s="11">
        <v>23109</v>
      </c>
      <c r="D184" s="9" t="s">
        <v>213</v>
      </c>
      <c r="E184" s="12">
        <f t="shared" si="54"/>
        <v>328</v>
      </c>
      <c r="F184" s="10" t="s">
        <v>14</v>
      </c>
      <c r="G184" s="11">
        <v>5</v>
      </c>
      <c r="H184" s="11">
        <v>115</v>
      </c>
      <c r="I184" s="11">
        <v>2</v>
      </c>
      <c r="J184" s="11">
        <v>211</v>
      </c>
      <c r="K184" s="10">
        <f t="shared" si="55"/>
        <v>117</v>
      </c>
      <c r="L184" s="14">
        <f t="shared" si="56"/>
        <v>0.35670731707317072</v>
      </c>
      <c r="M184" s="15"/>
    </row>
    <row r="185" spans="1:13" x14ac:dyDescent="0.25">
      <c r="A185" s="10" t="s">
        <v>209</v>
      </c>
      <c r="B185" s="9" t="s">
        <v>210</v>
      </c>
      <c r="C185" s="11">
        <v>23110</v>
      </c>
      <c r="D185" s="9" t="s">
        <v>214</v>
      </c>
      <c r="E185" s="12">
        <f t="shared" si="54"/>
        <v>277</v>
      </c>
      <c r="F185" s="10" t="s">
        <v>51</v>
      </c>
      <c r="G185" s="11">
        <v>5</v>
      </c>
      <c r="H185" s="11">
        <v>62</v>
      </c>
      <c r="I185" s="11">
        <v>4</v>
      </c>
      <c r="J185" s="11">
        <v>211</v>
      </c>
      <c r="K185" s="10">
        <f t="shared" si="55"/>
        <v>66</v>
      </c>
      <c r="L185" s="14">
        <f t="shared" si="56"/>
        <v>0.23826714801444043</v>
      </c>
      <c r="M185" s="15"/>
    </row>
    <row r="186" spans="1:13" x14ac:dyDescent="0.25">
      <c r="A186" s="10" t="s">
        <v>209</v>
      </c>
      <c r="B186" s="9" t="s">
        <v>210</v>
      </c>
      <c r="C186" s="11">
        <v>23111</v>
      </c>
      <c r="D186" s="9" t="s">
        <v>215</v>
      </c>
      <c r="E186" s="12">
        <f t="shared" si="54"/>
        <v>353</v>
      </c>
      <c r="F186" s="10" t="s">
        <v>51</v>
      </c>
      <c r="G186" s="11">
        <v>5</v>
      </c>
      <c r="H186" s="11">
        <v>36</v>
      </c>
      <c r="I186" s="11">
        <v>4</v>
      </c>
      <c r="J186" s="11">
        <v>313</v>
      </c>
      <c r="K186" s="10">
        <f t="shared" si="55"/>
        <v>40</v>
      </c>
      <c r="L186" s="14">
        <f t="shared" si="56"/>
        <v>0.11331444759206799</v>
      </c>
      <c r="M186" s="15"/>
    </row>
    <row r="187" spans="1:13" x14ac:dyDescent="0.25">
      <c r="A187" s="10" t="s">
        <v>209</v>
      </c>
      <c r="B187" s="9" t="s">
        <v>210</v>
      </c>
      <c r="C187" s="11">
        <v>23112</v>
      </c>
      <c r="D187" s="9" t="s">
        <v>216</v>
      </c>
      <c r="E187" s="12">
        <f t="shared" si="54"/>
        <v>526</v>
      </c>
      <c r="F187" s="11">
        <v>6</v>
      </c>
      <c r="G187" s="11">
        <v>8</v>
      </c>
      <c r="H187" s="11">
        <v>142</v>
      </c>
      <c r="I187" s="11">
        <v>15</v>
      </c>
      <c r="J187" s="11">
        <v>369</v>
      </c>
      <c r="K187" s="10">
        <f t="shared" si="55"/>
        <v>157</v>
      </c>
      <c r="L187" s="14">
        <f t="shared" si="56"/>
        <v>0.29847908745247148</v>
      </c>
      <c r="M187" s="15"/>
    </row>
    <row r="188" spans="1:13" x14ac:dyDescent="0.25">
      <c r="A188" s="10" t="s">
        <v>209</v>
      </c>
      <c r="B188" s="9" t="s">
        <v>210</v>
      </c>
      <c r="C188" s="11">
        <v>23113</v>
      </c>
      <c r="D188" s="9" t="s">
        <v>217</v>
      </c>
      <c r="E188" s="12">
        <f t="shared" si="54"/>
        <v>315</v>
      </c>
      <c r="F188" s="10" t="s">
        <v>20</v>
      </c>
      <c r="G188" s="11">
        <v>5</v>
      </c>
      <c r="H188" s="11">
        <v>171</v>
      </c>
      <c r="I188" s="11">
        <v>5</v>
      </c>
      <c r="J188" s="11">
        <v>139</v>
      </c>
      <c r="K188" s="10">
        <f t="shared" si="55"/>
        <v>176</v>
      </c>
      <c r="L188" s="14">
        <f t="shared" si="56"/>
        <v>0.55873015873015874</v>
      </c>
      <c r="M188" s="15"/>
    </row>
    <row r="189" spans="1:13" ht="13.8" thickBot="1" x14ac:dyDescent="0.3">
      <c r="A189" s="10" t="s">
        <v>209</v>
      </c>
      <c r="B189" s="9" t="s">
        <v>210</v>
      </c>
      <c r="C189" s="16">
        <v>23114</v>
      </c>
      <c r="D189" s="9" t="s">
        <v>218</v>
      </c>
      <c r="E189" s="17">
        <f t="shared" si="54"/>
        <v>408</v>
      </c>
      <c r="F189" s="10" t="s">
        <v>51</v>
      </c>
      <c r="G189" s="11">
        <v>5</v>
      </c>
      <c r="H189" s="16">
        <v>38</v>
      </c>
      <c r="I189" s="16">
        <v>3</v>
      </c>
      <c r="J189" s="16">
        <v>367</v>
      </c>
      <c r="K189" s="33">
        <f t="shared" si="55"/>
        <v>41</v>
      </c>
      <c r="L189" s="34">
        <f t="shared" si="56"/>
        <v>0.10049019607843138</v>
      </c>
      <c r="M189" s="35"/>
    </row>
    <row r="190" spans="1:13" s="43" customFormat="1" x14ac:dyDescent="0.25">
      <c r="A190" s="69"/>
      <c r="B190" s="70" t="s">
        <v>219</v>
      </c>
      <c r="C190" s="106">
        <f>COUNT(C182:C189)</f>
        <v>8</v>
      </c>
      <c r="D190" s="105" t="s">
        <v>22</v>
      </c>
      <c r="E190" s="152">
        <f>SUBTOTAL(9,E182:E189)</f>
        <v>4048</v>
      </c>
      <c r="F190" s="69"/>
      <c r="G190" s="69"/>
      <c r="H190" s="152">
        <f>SUBTOTAL(9,H182:H189)</f>
        <v>818</v>
      </c>
      <c r="I190" s="152">
        <f>SUBTOTAL(9,I182:I189)</f>
        <v>61</v>
      </c>
      <c r="J190" s="153">
        <f>SUBTOTAL(9,J182:J189)</f>
        <v>3169</v>
      </c>
      <c r="K190" s="152">
        <f>SUBTOTAL(9,K182:K189)</f>
        <v>879</v>
      </c>
      <c r="L190" s="48">
        <f>K190/E190</f>
        <v>0.21714426877470355</v>
      </c>
      <c r="M190" s="29"/>
    </row>
    <row r="191" spans="1:13" ht="9.6" customHeight="1" x14ac:dyDescent="0.25">
      <c r="A191" s="30"/>
      <c r="B191" s="30"/>
      <c r="C191" s="11"/>
      <c r="G191" s="11"/>
      <c r="H191" s="11"/>
      <c r="I191" s="11"/>
      <c r="J191" s="11"/>
    </row>
    <row r="192" spans="1:13" x14ac:dyDescent="0.25">
      <c r="A192" s="10" t="s">
        <v>220</v>
      </c>
      <c r="B192" s="30" t="s">
        <v>221</v>
      </c>
      <c r="C192" s="11">
        <v>24103</v>
      </c>
      <c r="D192" s="9" t="s">
        <v>222</v>
      </c>
      <c r="E192" s="12">
        <f t="shared" ref="E192:E200" si="57">+H192+I192+J192</f>
        <v>252</v>
      </c>
      <c r="F192" s="10" t="s">
        <v>14</v>
      </c>
      <c r="G192" s="11">
        <v>5</v>
      </c>
      <c r="H192" s="11">
        <v>129</v>
      </c>
      <c r="I192" s="11">
        <v>30</v>
      </c>
      <c r="J192" s="11">
        <v>93</v>
      </c>
      <c r="K192" s="10">
        <f t="shared" ref="K192:K200" si="58">+H192+I192</f>
        <v>159</v>
      </c>
      <c r="L192" s="14">
        <f t="shared" ref="L192:L201" si="59">K192/E192</f>
        <v>0.63095238095238093</v>
      </c>
      <c r="M192" s="15"/>
    </row>
    <row r="193" spans="1:13" x14ac:dyDescent="0.25">
      <c r="A193" s="10" t="s">
        <v>220</v>
      </c>
      <c r="B193" s="30" t="s">
        <v>221</v>
      </c>
      <c r="C193" s="11">
        <v>24105</v>
      </c>
      <c r="D193" s="9" t="s">
        <v>223</v>
      </c>
      <c r="E193" s="12">
        <f t="shared" si="57"/>
        <v>970</v>
      </c>
      <c r="F193" s="11">
        <v>9</v>
      </c>
      <c r="G193" s="11">
        <v>12</v>
      </c>
      <c r="H193" s="11">
        <v>391</v>
      </c>
      <c r="I193" s="11">
        <v>74</v>
      </c>
      <c r="J193" s="11">
        <v>505</v>
      </c>
      <c r="K193" s="10">
        <f t="shared" si="58"/>
        <v>465</v>
      </c>
      <c r="L193" s="15">
        <f t="shared" si="59"/>
        <v>0.47938144329896909</v>
      </c>
      <c r="M193" s="15"/>
    </row>
    <row r="194" spans="1:13" x14ac:dyDescent="0.25">
      <c r="A194" s="10" t="s">
        <v>220</v>
      </c>
      <c r="B194" s="30" t="s">
        <v>221</v>
      </c>
      <c r="C194" s="11">
        <v>24106</v>
      </c>
      <c r="D194" s="9" t="s">
        <v>224</v>
      </c>
      <c r="E194" s="12">
        <f t="shared" si="57"/>
        <v>296</v>
      </c>
      <c r="F194" s="10" t="s">
        <v>51</v>
      </c>
      <c r="G194" s="11">
        <v>5</v>
      </c>
      <c r="H194" s="11">
        <v>98</v>
      </c>
      <c r="I194" s="11">
        <v>19</v>
      </c>
      <c r="J194" s="11">
        <v>179</v>
      </c>
      <c r="K194" s="10">
        <f t="shared" si="58"/>
        <v>117</v>
      </c>
      <c r="L194" s="15">
        <f t="shared" si="59"/>
        <v>0.39527027027027029</v>
      </c>
      <c r="M194" s="15"/>
    </row>
    <row r="195" spans="1:13" x14ac:dyDescent="0.25">
      <c r="A195" s="10" t="s">
        <v>220</v>
      </c>
      <c r="B195" s="30" t="s">
        <v>221</v>
      </c>
      <c r="C195" s="11">
        <v>24107</v>
      </c>
      <c r="D195" s="9" t="s">
        <v>225</v>
      </c>
      <c r="E195" s="12">
        <f t="shared" si="57"/>
        <v>287</v>
      </c>
      <c r="F195" s="10" t="s">
        <v>51</v>
      </c>
      <c r="G195" s="11">
        <v>5</v>
      </c>
      <c r="H195" s="11">
        <v>104</v>
      </c>
      <c r="I195" s="11">
        <v>19</v>
      </c>
      <c r="J195" s="11">
        <v>164</v>
      </c>
      <c r="K195" s="10">
        <f t="shared" si="58"/>
        <v>123</v>
      </c>
      <c r="L195" s="15">
        <f t="shared" si="59"/>
        <v>0.42857142857142855</v>
      </c>
      <c r="M195" s="15"/>
    </row>
    <row r="196" spans="1:13" x14ac:dyDescent="0.25">
      <c r="A196" s="10" t="s">
        <v>220</v>
      </c>
      <c r="B196" s="30" t="s">
        <v>221</v>
      </c>
      <c r="C196" s="11">
        <v>24108</v>
      </c>
      <c r="D196" s="9" t="s">
        <v>226</v>
      </c>
      <c r="E196" s="12">
        <f t="shared" si="57"/>
        <v>260</v>
      </c>
      <c r="F196" s="10" t="s">
        <v>51</v>
      </c>
      <c r="G196" s="11">
        <v>5</v>
      </c>
      <c r="H196" s="11">
        <v>96</v>
      </c>
      <c r="I196" s="11">
        <v>20</v>
      </c>
      <c r="J196" s="11">
        <v>144</v>
      </c>
      <c r="K196" s="10">
        <f t="shared" si="58"/>
        <v>116</v>
      </c>
      <c r="L196" s="15">
        <f t="shared" si="59"/>
        <v>0.44615384615384618</v>
      </c>
      <c r="M196" s="15"/>
    </row>
    <row r="197" spans="1:13" x14ac:dyDescent="0.25">
      <c r="A197" s="10" t="s">
        <v>220</v>
      </c>
      <c r="B197" s="30" t="s">
        <v>221</v>
      </c>
      <c r="C197" s="11">
        <v>24109</v>
      </c>
      <c r="D197" s="9" t="s">
        <v>227</v>
      </c>
      <c r="E197" s="12">
        <f t="shared" si="57"/>
        <v>276</v>
      </c>
      <c r="F197" s="10" t="s">
        <v>14</v>
      </c>
      <c r="G197" s="11">
        <v>5</v>
      </c>
      <c r="H197" s="11">
        <v>143</v>
      </c>
      <c r="I197" s="11">
        <v>25</v>
      </c>
      <c r="J197" s="11">
        <v>108</v>
      </c>
      <c r="K197" s="10">
        <f t="shared" si="58"/>
        <v>168</v>
      </c>
      <c r="L197" s="15">
        <f t="shared" si="59"/>
        <v>0.60869565217391308</v>
      </c>
      <c r="M197" s="15"/>
    </row>
    <row r="198" spans="1:13" x14ac:dyDescent="0.25">
      <c r="A198" s="10" t="s">
        <v>220</v>
      </c>
      <c r="B198" s="30" t="s">
        <v>221</v>
      </c>
      <c r="C198" s="11">
        <v>24110</v>
      </c>
      <c r="D198" s="9" t="s">
        <v>228</v>
      </c>
      <c r="E198" s="12">
        <f t="shared" si="57"/>
        <v>320</v>
      </c>
      <c r="F198" s="10" t="s">
        <v>14</v>
      </c>
      <c r="G198" s="11">
        <v>5</v>
      </c>
      <c r="H198" s="11">
        <v>132</v>
      </c>
      <c r="I198" s="11">
        <v>20</v>
      </c>
      <c r="J198" s="11">
        <v>168</v>
      </c>
      <c r="K198" s="10">
        <f t="shared" si="58"/>
        <v>152</v>
      </c>
      <c r="L198" s="14">
        <f t="shared" si="59"/>
        <v>0.47499999999999998</v>
      </c>
      <c r="M198" s="15"/>
    </row>
    <row r="199" spans="1:13" x14ac:dyDescent="0.25">
      <c r="A199" s="10" t="s">
        <v>220</v>
      </c>
      <c r="B199" s="30" t="s">
        <v>221</v>
      </c>
      <c r="C199" s="11">
        <v>24111</v>
      </c>
      <c r="D199" s="9" t="s">
        <v>229</v>
      </c>
      <c r="E199" s="12">
        <f t="shared" si="57"/>
        <v>432</v>
      </c>
      <c r="F199" s="11">
        <v>6</v>
      </c>
      <c r="G199" s="11">
        <v>8</v>
      </c>
      <c r="H199" s="11">
        <v>191</v>
      </c>
      <c r="I199" s="11">
        <v>35</v>
      </c>
      <c r="J199" s="11">
        <v>206</v>
      </c>
      <c r="K199" s="10">
        <f t="shared" si="58"/>
        <v>226</v>
      </c>
      <c r="L199" s="14">
        <f t="shared" si="59"/>
        <v>0.52314814814814814</v>
      </c>
      <c r="M199" s="15"/>
    </row>
    <row r="200" spans="1:13" ht="13.8" thickBot="1" x14ac:dyDescent="0.3">
      <c r="A200" s="10" t="s">
        <v>220</v>
      </c>
      <c r="B200" s="30" t="s">
        <v>221</v>
      </c>
      <c r="C200" s="16">
        <v>24112</v>
      </c>
      <c r="D200" s="9" t="s">
        <v>230</v>
      </c>
      <c r="E200" s="17">
        <f t="shared" si="57"/>
        <v>405</v>
      </c>
      <c r="F200" s="11">
        <v>6</v>
      </c>
      <c r="G200" s="11">
        <v>8</v>
      </c>
      <c r="H200" s="16">
        <v>170</v>
      </c>
      <c r="I200" s="16">
        <v>35</v>
      </c>
      <c r="J200" s="16">
        <v>200</v>
      </c>
      <c r="K200" s="33">
        <f t="shared" si="58"/>
        <v>205</v>
      </c>
      <c r="L200" s="34">
        <f t="shared" si="59"/>
        <v>0.50617283950617287</v>
      </c>
      <c r="M200" s="35"/>
    </row>
    <row r="201" spans="1:13" s="43" customFormat="1" x14ac:dyDescent="0.25">
      <c r="A201" s="69"/>
      <c r="B201" s="70" t="s">
        <v>231</v>
      </c>
      <c r="C201" s="106">
        <f>COUNT(C192:C200)</f>
        <v>9</v>
      </c>
      <c r="D201" s="105" t="s">
        <v>22</v>
      </c>
      <c r="E201" s="152">
        <f>SUBTOTAL(9,E192:E200)</f>
        <v>3498</v>
      </c>
      <c r="F201" s="69"/>
      <c r="G201" s="69"/>
      <c r="H201" s="152">
        <f>SUBTOTAL(9,H192:H200)</f>
        <v>1454</v>
      </c>
      <c r="I201" s="152">
        <f>SUBTOTAL(9,I192:I200)</f>
        <v>277</v>
      </c>
      <c r="J201" s="153">
        <f>SUBTOTAL(9,J192:J200)</f>
        <v>1767</v>
      </c>
      <c r="K201" s="152">
        <f>SUBTOTAL(9,K192:K200)</f>
        <v>1731</v>
      </c>
      <c r="L201" s="48">
        <f t="shared" si="59"/>
        <v>0.49485420240137223</v>
      </c>
      <c r="M201" s="29"/>
    </row>
    <row r="202" spans="1:13" ht="7.8" customHeight="1" x14ac:dyDescent="0.25">
      <c r="G202" s="11"/>
      <c r="H202" s="11"/>
      <c r="I202" s="11"/>
      <c r="J202" s="11"/>
    </row>
    <row r="203" spans="1:13" x14ac:dyDescent="0.25">
      <c r="A203" s="10" t="s">
        <v>232</v>
      </c>
      <c r="B203" s="9" t="s">
        <v>233</v>
      </c>
      <c r="C203" s="11">
        <v>25106</v>
      </c>
      <c r="D203" s="9" t="s">
        <v>234</v>
      </c>
      <c r="E203" s="12">
        <f t="shared" ref="E203:E206" si="60">+H203+I203+J203</f>
        <v>338</v>
      </c>
      <c r="F203" s="11">
        <v>3</v>
      </c>
      <c r="G203" s="11">
        <v>5</v>
      </c>
      <c r="H203" s="11">
        <v>40</v>
      </c>
      <c r="I203" s="11">
        <v>23</v>
      </c>
      <c r="J203" s="11">
        <v>275</v>
      </c>
      <c r="K203" s="10">
        <f t="shared" ref="K203:K206" si="61">+H203+I203</f>
        <v>63</v>
      </c>
      <c r="L203" s="14">
        <f t="shared" ref="L203:L206" si="62">K203/E203</f>
        <v>0.18639053254437871</v>
      </c>
      <c r="M203" s="15"/>
    </row>
    <row r="204" spans="1:13" x14ac:dyDescent="0.25">
      <c r="A204" s="10" t="s">
        <v>232</v>
      </c>
      <c r="B204" s="9" t="s">
        <v>233</v>
      </c>
      <c r="C204" s="11">
        <v>25108</v>
      </c>
      <c r="D204" s="9" t="s">
        <v>235</v>
      </c>
      <c r="E204" s="12">
        <f t="shared" si="60"/>
        <v>522</v>
      </c>
      <c r="F204" s="11">
        <v>9</v>
      </c>
      <c r="G204" s="11">
        <v>12</v>
      </c>
      <c r="H204" s="11">
        <v>38</v>
      </c>
      <c r="I204" s="11">
        <v>14</v>
      </c>
      <c r="J204" s="11">
        <v>470</v>
      </c>
      <c r="K204" s="10">
        <f t="shared" si="61"/>
        <v>52</v>
      </c>
      <c r="L204" s="14">
        <f t="shared" si="62"/>
        <v>9.9616858237547887E-2</v>
      </c>
      <c r="M204" s="15"/>
    </row>
    <row r="205" spans="1:13" x14ac:dyDescent="0.25">
      <c r="A205" s="10" t="s">
        <v>232</v>
      </c>
      <c r="B205" s="9" t="s">
        <v>233</v>
      </c>
      <c r="C205" s="11">
        <v>25109</v>
      </c>
      <c r="D205" s="9" t="s">
        <v>236</v>
      </c>
      <c r="E205" s="12">
        <f t="shared" si="60"/>
        <v>442</v>
      </c>
      <c r="F205" s="11">
        <v>6</v>
      </c>
      <c r="G205" s="11">
        <v>8</v>
      </c>
      <c r="H205" s="11">
        <v>63</v>
      </c>
      <c r="I205" s="11">
        <v>20</v>
      </c>
      <c r="J205" s="11">
        <v>359</v>
      </c>
      <c r="K205" s="10">
        <f t="shared" si="61"/>
        <v>83</v>
      </c>
      <c r="L205" s="14">
        <f t="shared" si="62"/>
        <v>0.18778280542986425</v>
      </c>
      <c r="M205" s="15"/>
    </row>
    <row r="206" spans="1:13" ht="13.8" thickBot="1" x14ac:dyDescent="0.3">
      <c r="A206" s="10" t="s">
        <v>232</v>
      </c>
      <c r="B206" s="9" t="s">
        <v>233</v>
      </c>
      <c r="C206" s="16">
        <v>25110</v>
      </c>
      <c r="D206" s="9" t="s">
        <v>237</v>
      </c>
      <c r="E206" s="17">
        <f t="shared" si="60"/>
        <v>450</v>
      </c>
      <c r="F206" s="10" t="s">
        <v>14</v>
      </c>
      <c r="G206" s="11">
        <v>3</v>
      </c>
      <c r="H206" s="16">
        <v>75</v>
      </c>
      <c r="I206" s="16">
        <v>24</v>
      </c>
      <c r="J206" s="16">
        <v>351</v>
      </c>
      <c r="K206" s="33">
        <f t="shared" si="61"/>
        <v>99</v>
      </c>
      <c r="L206" s="34">
        <f t="shared" si="62"/>
        <v>0.22</v>
      </c>
      <c r="M206" s="35"/>
    </row>
    <row r="207" spans="1:13" s="43" customFormat="1" x14ac:dyDescent="0.25">
      <c r="A207" s="69"/>
      <c r="B207" s="70" t="s">
        <v>238</v>
      </c>
      <c r="C207" s="106">
        <f>COUNT(C203:C206)</f>
        <v>4</v>
      </c>
      <c r="D207" s="105" t="s">
        <v>22</v>
      </c>
      <c r="E207" s="152">
        <f>SUBTOTAL(9,E203:E206)</f>
        <v>1752</v>
      </c>
      <c r="F207" s="69"/>
      <c r="G207" s="69"/>
      <c r="H207" s="152">
        <f>SUBTOTAL(9,H203:H206)</f>
        <v>216</v>
      </c>
      <c r="I207" s="152">
        <f>SUBTOTAL(9,I203:I206)</f>
        <v>81</v>
      </c>
      <c r="J207" s="153">
        <f>SUBTOTAL(9,J203:J206)</f>
        <v>1455</v>
      </c>
      <c r="K207" s="152">
        <f>SUBTOTAL(9,K203:K206)</f>
        <v>297</v>
      </c>
      <c r="L207" s="48">
        <f>K207/E207</f>
        <v>0.16952054794520549</v>
      </c>
      <c r="M207" s="29"/>
    </row>
    <row r="208" spans="1:13" ht="9" customHeight="1" x14ac:dyDescent="0.25">
      <c r="G208" s="11"/>
      <c r="H208" s="11"/>
      <c r="I208" s="11"/>
      <c r="J208" s="11"/>
    </row>
    <row r="209" spans="1:13" x14ac:dyDescent="0.25">
      <c r="A209" s="10" t="s">
        <v>239</v>
      </c>
      <c r="B209" s="30" t="s">
        <v>240</v>
      </c>
      <c r="C209" s="11">
        <v>26103</v>
      </c>
      <c r="D209" s="9" t="s">
        <v>241</v>
      </c>
      <c r="E209" s="12">
        <f t="shared" ref="E209:E225" si="63">+H209+I209+J209</f>
        <v>471</v>
      </c>
      <c r="F209" s="11">
        <v>6</v>
      </c>
      <c r="G209" s="11">
        <v>8</v>
      </c>
      <c r="H209" s="11">
        <v>361</v>
      </c>
      <c r="I209" s="11">
        <v>43</v>
      </c>
      <c r="J209" s="11">
        <v>67</v>
      </c>
      <c r="K209" s="10">
        <f t="shared" ref="K209:K224" si="64">+H209+I209</f>
        <v>404</v>
      </c>
      <c r="L209" s="14">
        <f t="shared" ref="L209:L224" si="65">K209/E209</f>
        <v>0.8577494692144374</v>
      </c>
      <c r="M209" s="15"/>
    </row>
    <row r="210" spans="1:13" x14ac:dyDescent="0.25">
      <c r="A210" s="10" t="s">
        <v>239</v>
      </c>
      <c r="B210" s="30" t="s">
        <v>240</v>
      </c>
      <c r="C210" s="11">
        <v>26105</v>
      </c>
      <c r="D210" s="9" t="s">
        <v>242</v>
      </c>
      <c r="E210" s="12">
        <f t="shared" si="63"/>
        <v>1083</v>
      </c>
      <c r="F210" s="11">
        <v>9</v>
      </c>
      <c r="G210" s="11">
        <v>12</v>
      </c>
      <c r="H210" s="11">
        <v>635</v>
      </c>
      <c r="I210" s="11">
        <v>82</v>
      </c>
      <c r="J210" s="11">
        <v>366</v>
      </c>
      <c r="K210" s="10">
        <f t="shared" si="64"/>
        <v>717</v>
      </c>
      <c r="L210" s="15">
        <f t="shared" si="65"/>
        <v>0.66204986149584488</v>
      </c>
      <c r="M210" s="15"/>
    </row>
    <row r="211" spans="1:13" x14ac:dyDescent="0.25">
      <c r="A211" s="10" t="s">
        <v>239</v>
      </c>
      <c r="B211" s="30" t="s">
        <v>240</v>
      </c>
      <c r="C211" s="11">
        <v>26106</v>
      </c>
      <c r="D211" s="9" t="s">
        <v>243</v>
      </c>
      <c r="E211" s="12">
        <f t="shared" si="63"/>
        <v>684</v>
      </c>
      <c r="F211" s="11">
        <v>6</v>
      </c>
      <c r="G211" s="11">
        <v>8</v>
      </c>
      <c r="H211" s="11">
        <v>529</v>
      </c>
      <c r="I211" s="11">
        <v>56</v>
      </c>
      <c r="J211" s="11">
        <v>99</v>
      </c>
      <c r="K211" s="10">
        <f t="shared" si="64"/>
        <v>585</v>
      </c>
      <c r="L211" s="15">
        <f t="shared" si="65"/>
        <v>0.85526315789473684</v>
      </c>
      <c r="M211" s="15"/>
    </row>
    <row r="212" spans="1:13" x14ac:dyDescent="0.25">
      <c r="A212" s="10" t="s">
        <v>239</v>
      </c>
      <c r="B212" s="30" t="s">
        <v>240</v>
      </c>
      <c r="C212" s="11">
        <v>26107</v>
      </c>
      <c r="D212" s="9" t="s">
        <v>244</v>
      </c>
      <c r="E212" s="12">
        <f t="shared" si="63"/>
        <v>687</v>
      </c>
      <c r="F212" s="11">
        <v>6</v>
      </c>
      <c r="G212" s="11">
        <v>8</v>
      </c>
      <c r="H212" s="11">
        <v>380</v>
      </c>
      <c r="I212" s="11">
        <v>73</v>
      </c>
      <c r="J212" s="11">
        <v>234</v>
      </c>
      <c r="K212" s="10">
        <f t="shared" si="64"/>
        <v>453</v>
      </c>
      <c r="L212" s="15">
        <f t="shared" si="65"/>
        <v>0.65938864628820959</v>
      </c>
      <c r="M212" s="15"/>
    </row>
    <row r="213" spans="1:13" x14ac:dyDescent="0.25">
      <c r="A213" s="10" t="s">
        <v>239</v>
      </c>
      <c r="B213" s="30" t="s">
        <v>240</v>
      </c>
      <c r="C213" s="11">
        <v>26109</v>
      </c>
      <c r="D213" s="9" t="s">
        <v>245</v>
      </c>
      <c r="E213" s="12">
        <f t="shared" si="63"/>
        <v>192</v>
      </c>
      <c r="F213" s="11">
        <v>9</v>
      </c>
      <c r="G213" s="11">
        <v>12</v>
      </c>
      <c r="H213" s="11">
        <v>87</v>
      </c>
      <c r="I213" s="11">
        <v>19</v>
      </c>
      <c r="J213" s="11">
        <v>86</v>
      </c>
      <c r="K213" s="10">
        <f t="shared" si="64"/>
        <v>106</v>
      </c>
      <c r="L213" s="15">
        <f t="shared" si="65"/>
        <v>0.55208333333333337</v>
      </c>
      <c r="M213" s="15"/>
    </row>
    <row r="214" spans="1:13" x14ac:dyDescent="0.25">
      <c r="A214" s="10" t="s">
        <v>239</v>
      </c>
      <c r="B214" s="30" t="s">
        <v>240</v>
      </c>
      <c r="C214" s="11">
        <v>26110</v>
      </c>
      <c r="D214" s="9" t="s">
        <v>246</v>
      </c>
      <c r="E214" s="12">
        <f t="shared" si="63"/>
        <v>516</v>
      </c>
      <c r="F214" s="10" t="s">
        <v>20</v>
      </c>
      <c r="G214" s="11">
        <v>5</v>
      </c>
      <c r="H214" s="11">
        <v>258</v>
      </c>
      <c r="I214" s="11">
        <v>43</v>
      </c>
      <c r="J214" s="11">
        <v>215</v>
      </c>
      <c r="K214" s="10">
        <f t="shared" si="64"/>
        <v>301</v>
      </c>
      <c r="L214" s="15">
        <f t="shared" si="65"/>
        <v>0.58333333333333337</v>
      </c>
      <c r="M214" s="15"/>
    </row>
    <row r="215" spans="1:13" x14ac:dyDescent="0.25">
      <c r="A215" s="10" t="s">
        <v>239</v>
      </c>
      <c r="B215" s="30" t="s">
        <v>240</v>
      </c>
      <c r="C215" s="11">
        <v>26111</v>
      </c>
      <c r="D215" s="9" t="s">
        <v>247</v>
      </c>
      <c r="E215" s="12">
        <f t="shared" si="63"/>
        <v>553</v>
      </c>
      <c r="F215" s="10" t="s">
        <v>20</v>
      </c>
      <c r="G215" s="11">
        <v>6</v>
      </c>
      <c r="H215" s="11">
        <v>349</v>
      </c>
      <c r="I215" s="11">
        <v>60</v>
      </c>
      <c r="J215" s="11">
        <v>144</v>
      </c>
      <c r="K215" s="10">
        <f t="shared" si="64"/>
        <v>409</v>
      </c>
      <c r="L215" s="15">
        <f t="shared" si="65"/>
        <v>0.73960216998191686</v>
      </c>
      <c r="M215" s="15"/>
    </row>
    <row r="216" spans="1:13" x14ac:dyDescent="0.25">
      <c r="A216" s="10" t="s">
        <v>239</v>
      </c>
      <c r="B216" s="30" t="s">
        <v>240</v>
      </c>
      <c r="C216" s="11">
        <v>26113</v>
      </c>
      <c r="D216" s="9" t="s">
        <v>248</v>
      </c>
      <c r="E216" s="12">
        <f t="shared" si="63"/>
        <v>640</v>
      </c>
      <c r="F216" s="10" t="s">
        <v>14</v>
      </c>
      <c r="G216" s="11">
        <v>5</v>
      </c>
      <c r="H216" s="11">
        <v>355</v>
      </c>
      <c r="I216" s="11">
        <v>48</v>
      </c>
      <c r="J216" s="11">
        <v>237</v>
      </c>
      <c r="K216" s="10">
        <f t="shared" si="64"/>
        <v>403</v>
      </c>
      <c r="L216" s="15">
        <f t="shared" si="65"/>
        <v>0.62968749999999996</v>
      </c>
      <c r="M216" s="15"/>
    </row>
    <row r="217" spans="1:13" x14ac:dyDescent="0.25">
      <c r="A217" s="10" t="s">
        <v>239</v>
      </c>
      <c r="B217" s="30" t="s">
        <v>240</v>
      </c>
      <c r="C217" s="11">
        <v>26115</v>
      </c>
      <c r="D217" s="9" t="s">
        <v>249</v>
      </c>
      <c r="E217" s="12">
        <f t="shared" si="63"/>
        <v>379</v>
      </c>
      <c r="F217" s="10" t="s">
        <v>14</v>
      </c>
      <c r="G217" s="11">
        <v>5</v>
      </c>
      <c r="H217" s="11">
        <v>217</v>
      </c>
      <c r="I217" s="11">
        <v>36</v>
      </c>
      <c r="J217" s="11">
        <v>126</v>
      </c>
      <c r="K217" s="10">
        <f t="shared" si="64"/>
        <v>253</v>
      </c>
      <c r="L217" s="15">
        <f t="shared" si="65"/>
        <v>0.66754617414248019</v>
      </c>
      <c r="M217" s="15"/>
    </row>
    <row r="218" spans="1:13" x14ac:dyDescent="0.25">
      <c r="A218" s="10" t="s">
        <v>239</v>
      </c>
      <c r="B218" s="30" t="s">
        <v>240</v>
      </c>
      <c r="C218" s="11">
        <v>26116</v>
      </c>
      <c r="D218" s="9" t="s">
        <v>250</v>
      </c>
      <c r="E218" s="12">
        <f t="shared" si="63"/>
        <v>440</v>
      </c>
      <c r="F218" s="10" t="s">
        <v>20</v>
      </c>
      <c r="G218" s="11">
        <v>5</v>
      </c>
      <c r="H218" s="11">
        <v>282</v>
      </c>
      <c r="I218" s="11">
        <v>42</v>
      </c>
      <c r="J218" s="11">
        <v>116</v>
      </c>
      <c r="K218" s="10">
        <f t="shared" si="64"/>
        <v>324</v>
      </c>
      <c r="L218" s="15">
        <f t="shared" si="65"/>
        <v>0.73636363636363633</v>
      </c>
      <c r="M218" s="15"/>
    </row>
    <row r="219" spans="1:13" x14ac:dyDescent="0.25">
      <c r="A219" s="10" t="s">
        <v>239</v>
      </c>
      <c r="B219" s="30" t="s">
        <v>240</v>
      </c>
      <c r="C219" s="11">
        <v>26118</v>
      </c>
      <c r="D219" s="9" t="s">
        <v>251</v>
      </c>
      <c r="E219" s="12">
        <f t="shared" si="63"/>
        <v>919</v>
      </c>
      <c r="F219" s="11">
        <v>9</v>
      </c>
      <c r="G219" s="11">
        <v>12</v>
      </c>
      <c r="H219" s="11">
        <v>701</v>
      </c>
      <c r="I219" s="11">
        <v>60</v>
      </c>
      <c r="J219" s="11">
        <v>158</v>
      </c>
      <c r="K219" s="10">
        <f t="shared" si="64"/>
        <v>761</v>
      </c>
      <c r="L219" s="15">
        <f t="shared" si="65"/>
        <v>0.82807399347116428</v>
      </c>
      <c r="M219" s="15"/>
    </row>
    <row r="220" spans="1:13" x14ac:dyDescent="0.25">
      <c r="A220" s="10" t="s">
        <v>239</v>
      </c>
      <c r="B220" s="30" t="s">
        <v>240</v>
      </c>
      <c r="C220" s="11">
        <v>26119</v>
      </c>
      <c r="D220" s="9" t="s">
        <v>252</v>
      </c>
      <c r="E220" s="12">
        <f t="shared" si="63"/>
        <v>471</v>
      </c>
      <c r="F220" s="10" t="s">
        <v>20</v>
      </c>
      <c r="G220" s="11">
        <v>6</v>
      </c>
      <c r="H220" s="11">
        <v>366</v>
      </c>
      <c r="I220" s="11">
        <v>46</v>
      </c>
      <c r="J220" s="11">
        <v>59</v>
      </c>
      <c r="K220" s="10">
        <f t="shared" si="64"/>
        <v>412</v>
      </c>
      <c r="L220" s="15">
        <f t="shared" si="65"/>
        <v>0.87473460721868368</v>
      </c>
      <c r="M220" s="15"/>
    </row>
    <row r="221" spans="1:13" x14ac:dyDescent="0.25">
      <c r="A221" s="10" t="s">
        <v>239</v>
      </c>
      <c r="B221" s="30" t="s">
        <v>240</v>
      </c>
      <c r="C221" s="11">
        <v>26120</v>
      </c>
      <c r="D221" s="9" t="s">
        <v>253</v>
      </c>
      <c r="E221" s="12">
        <f t="shared" si="63"/>
        <v>714</v>
      </c>
      <c r="F221" s="10" t="s">
        <v>20</v>
      </c>
      <c r="G221" s="11">
        <v>5</v>
      </c>
      <c r="H221" s="11">
        <v>588</v>
      </c>
      <c r="I221" s="11">
        <v>36</v>
      </c>
      <c r="J221" s="11">
        <v>90</v>
      </c>
      <c r="K221" s="10">
        <f t="shared" si="64"/>
        <v>624</v>
      </c>
      <c r="L221" s="14">
        <f t="shared" si="65"/>
        <v>0.87394957983193278</v>
      </c>
      <c r="M221" s="15"/>
    </row>
    <row r="222" spans="1:13" x14ac:dyDescent="0.25">
      <c r="A222" s="10" t="s">
        <v>239</v>
      </c>
      <c r="B222" s="30" t="s">
        <v>240</v>
      </c>
      <c r="C222" s="11">
        <v>26121</v>
      </c>
      <c r="D222" s="9" t="s">
        <v>254</v>
      </c>
      <c r="E222" s="12">
        <f t="shared" si="63"/>
        <v>532</v>
      </c>
      <c r="F222" s="10" t="s">
        <v>20</v>
      </c>
      <c r="G222" s="11">
        <v>5</v>
      </c>
      <c r="H222" s="11">
        <v>446</v>
      </c>
      <c r="I222" s="11">
        <v>26</v>
      </c>
      <c r="J222" s="11">
        <v>60</v>
      </c>
      <c r="K222" s="10">
        <f t="shared" si="64"/>
        <v>472</v>
      </c>
      <c r="L222" s="14">
        <f t="shared" si="65"/>
        <v>0.88721804511278191</v>
      </c>
      <c r="M222" s="15"/>
    </row>
    <row r="223" spans="1:13" x14ac:dyDescent="0.25">
      <c r="A223" s="10" t="s">
        <v>239</v>
      </c>
      <c r="B223" s="30" t="s">
        <v>240</v>
      </c>
      <c r="C223" s="11">
        <v>26122</v>
      </c>
      <c r="D223" s="9" t="s">
        <v>255</v>
      </c>
      <c r="E223" s="12">
        <f t="shared" si="63"/>
        <v>428</v>
      </c>
      <c r="F223" s="10" t="s">
        <v>20</v>
      </c>
      <c r="G223" s="11">
        <v>5</v>
      </c>
      <c r="H223" s="11">
        <v>297</v>
      </c>
      <c r="I223" s="11">
        <v>45</v>
      </c>
      <c r="J223" s="11">
        <v>86</v>
      </c>
      <c r="K223" s="10">
        <f t="shared" si="64"/>
        <v>342</v>
      </c>
      <c r="L223" s="14">
        <f t="shared" si="65"/>
        <v>0.7990654205607477</v>
      </c>
      <c r="M223" s="15"/>
    </row>
    <row r="224" spans="1:13" x14ac:dyDescent="0.25">
      <c r="A224" s="10" t="s">
        <v>239</v>
      </c>
      <c r="B224" s="30" t="s">
        <v>240</v>
      </c>
      <c r="C224" s="11">
        <v>26125</v>
      </c>
      <c r="D224" s="9" t="s">
        <v>256</v>
      </c>
      <c r="E224" s="12">
        <f t="shared" si="63"/>
        <v>446</v>
      </c>
      <c r="F224" s="10" t="s">
        <v>14</v>
      </c>
      <c r="G224" s="11">
        <v>6</v>
      </c>
      <c r="H224" s="11">
        <v>261</v>
      </c>
      <c r="I224" s="11">
        <v>32</v>
      </c>
      <c r="J224" s="11">
        <v>153</v>
      </c>
      <c r="K224" s="10">
        <f t="shared" si="64"/>
        <v>293</v>
      </c>
      <c r="L224" s="14">
        <f t="shared" si="65"/>
        <v>0.65695067264573992</v>
      </c>
      <c r="M224" s="15"/>
    </row>
    <row r="225" spans="1:13" s="43" customFormat="1" ht="13.8" thickBot="1" x14ac:dyDescent="0.3">
      <c r="A225" s="154" t="s">
        <v>239</v>
      </c>
      <c r="B225" s="155" t="s">
        <v>257</v>
      </c>
      <c r="C225" s="156" t="s">
        <v>258</v>
      </c>
      <c r="D225" s="157" t="s">
        <v>259</v>
      </c>
      <c r="E225" s="158">
        <f t="shared" si="63"/>
        <v>95</v>
      </c>
      <c r="F225" s="159">
        <v>9</v>
      </c>
      <c r="G225" s="159">
        <v>12</v>
      </c>
      <c r="H225" s="160">
        <v>91</v>
      </c>
      <c r="I225" s="160">
        <v>1</v>
      </c>
      <c r="J225" s="160">
        <v>3</v>
      </c>
      <c r="K225" s="160">
        <f>+H225+I225</f>
        <v>92</v>
      </c>
      <c r="L225" s="161">
        <f>K225/E225</f>
        <v>0.96842105263157896</v>
      </c>
      <c r="M225" s="88"/>
    </row>
    <row r="226" spans="1:13" s="43" customFormat="1" x14ac:dyDescent="0.25">
      <c r="A226" s="69"/>
      <c r="B226" s="162" t="s">
        <v>260</v>
      </c>
      <c r="C226" s="106">
        <f>COUNT(C209:C224)</f>
        <v>16</v>
      </c>
      <c r="D226" s="105" t="s">
        <v>22</v>
      </c>
      <c r="E226" s="163">
        <f>SUBTOTAL(9,E209:E224)</f>
        <v>9155</v>
      </c>
      <c r="F226" s="164"/>
      <c r="G226" s="164"/>
      <c r="H226" s="163">
        <f>SUBTOTAL(9,H209:H225)</f>
        <v>6203</v>
      </c>
      <c r="I226" s="163">
        <f>SUBTOTAL(9,I209:I225)</f>
        <v>748</v>
      </c>
      <c r="J226" s="165">
        <f>SUBTOTAL(9,J209:J225)</f>
        <v>2299</v>
      </c>
      <c r="K226" s="163">
        <f>SUBTOTAL(9,K209:K224)</f>
        <v>6859</v>
      </c>
      <c r="L226" s="166">
        <f>K226/E226</f>
        <v>0.74920808301474606</v>
      </c>
      <c r="M226" s="29"/>
    </row>
    <row r="227" spans="1:13" x14ac:dyDescent="0.25">
      <c r="G227" s="11"/>
      <c r="H227" s="11"/>
      <c r="I227" s="11"/>
      <c r="J227" s="11"/>
    </row>
    <row r="228" spans="1:13" x14ac:dyDescent="0.25">
      <c r="A228" s="10" t="s">
        <v>261</v>
      </c>
      <c r="B228" s="9" t="s">
        <v>262</v>
      </c>
      <c r="C228" s="11">
        <v>26601</v>
      </c>
      <c r="D228" s="9" t="s">
        <v>263</v>
      </c>
      <c r="E228" s="12">
        <f t="shared" ref="E228:E229" si="66">+H228+I228+J228</f>
        <v>325</v>
      </c>
      <c r="F228" s="10" t="s">
        <v>20</v>
      </c>
      <c r="G228" s="11">
        <v>5</v>
      </c>
      <c r="H228" s="11">
        <v>152</v>
      </c>
      <c r="I228" s="11">
        <v>49</v>
      </c>
      <c r="J228" s="11">
        <v>124</v>
      </c>
      <c r="K228" s="10">
        <f t="shared" ref="K228:K229" si="67">+H228+I228</f>
        <v>201</v>
      </c>
      <c r="L228" s="14">
        <f t="shared" ref="L228:L229" si="68">K228/E228</f>
        <v>0.61846153846153851</v>
      </c>
      <c r="M228" s="15"/>
    </row>
    <row r="229" spans="1:13" ht="13.8" thickBot="1" x14ac:dyDescent="0.3">
      <c r="A229" s="10" t="s">
        <v>264</v>
      </c>
      <c r="B229" s="9" t="s">
        <v>265</v>
      </c>
      <c r="C229" s="16">
        <v>26602</v>
      </c>
      <c r="D229" s="9" t="s">
        <v>266</v>
      </c>
      <c r="E229" s="17">
        <f t="shared" si="66"/>
        <v>171</v>
      </c>
      <c r="F229" s="11">
        <v>9</v>
      </c>
      <c r="G229" s="11">
        <v>12</v>
      </c>
      <c r="H229" s="16">
        <v>115</v>
      </c>
      <c r="I229" s="16">
        <v>23</v>
      </c>
      <c r="J229" s="16">
        <v>33</v>
      </c>
      <c r="K229" s="33">
        <f t="shared" si="67"/>
        <v>138</v>
      </c>
      <c r="L229" s="34">
        <f t="shared" si="68"/>
        <v>0.80701754385964908</v>
      </c>
      <c r="M229" s="35"/>
    </row>
    <row r="230" spans="1:13" x14ac:dyDescent="0.25">
      <c r="A230" s="53"/>
      <c r="B230" s="54"/>
      <c r="C230" s="167">
        <f>COUNT(C228:C229)</f>
        <v>2</v>
      </c>
      <c r="D230" s="94" t="s">
        <v>44</v>
      </c>
      <c r="E230" s="168">
        <f>SUBTOTAL(9,E228:E229)</f>
        <v>496</v>
      </c>
      <c r="F230" s="95"/>
      <c r="G230" s="95"/>
      <c r="H230" s="169">
        <f>SUBTOTAL(9,H228:H229)</f>
        <v>267</v>
      </c>
      <c r="I230" s="169">
        <f>SUBTOTAL(9,I228:I229)</f>
        <v>72</v>
      </c>
      <c r="J230" s="95">
        <f>SUBTOTAL(9,J228:J229)</f>
        <v>157</v>
      </c>
      <c r="K230" s="169">
        <f>SUBTOTAL(9,K228:K229)</f>
        <v>339</v>
      </c>
      <c r="L230" s="170">
        <f>K230/E230</f>
        <v>0.68346774193548387</v>
      </c>
      <c r="M230" s="67"/>
    </row>
    <row r="231" spans="1:13" x14ac:dyDescent="0.25">
      <c r="G231" s="11"/>
      <c r="H231" s="11"/>
      <c r="I231" s="11"/>
      <c r="J231" s="11"/>
    </row>
    <row r="232" spans="1:13" s="68" customFormat="1" x14ac:dyDescent="0.25">
      <c r="A232" s="61"/>
      <c r="B232" s="62" t="s">
        <v>267</v>
      </c>
      <c r="C232" s="104">
        <f>+C226+C230</f>
        <v>18</v>
      </c>
      <c r="D232" s="64" t="s">
        <v>46</v>
      </c>
      <c r="E232" s="65">
        <f>E226+E230</f>
        <v>9651</v>
      </c>
      <c r="F232" s="61"/>
      <c r="G232" s="61"/>
      <c r="H232" s="65">
        <f>H226+H230</f>
        <v>6470</v>
      </c>
      <c r="I232" s="65">
        <f>I226+I230</f>
        <v>820</v>
      </c>
      <c r="J232" s="65">
        <f>J226+J230</f>
        <v>2456</v>
      </c>
      <c r="K232" s="65">
        <f>K226+K230</f>
        <v>7198</v>
      </c>
      <c r="L232" s="66">
        <f>K232/E232</f>
        <v>0.74582944772562432</v>
      </c>
      <c r="M232" s="67"/>
    </row>
    <row r="233" spans="1:13" s="68" customFormat="1" x14ac:dyDescent="0.25">
      <c r="A233" s="171"/>
      <c r="B233" s="172"/>
      <c r="C233" s="173"/>
      <c r="D233" s="174"/>
      <c r="E233" s="175"/>
      <c r="F233" s="171"/>
      <c r="G233" s="171"/>
      <c r="H233" s="175"/>
      <c r="I233" s="175"/>
      <c r="J233" s="171"/>
      <c r="K233" s="176" t="s">
        <v>268</v>
      </c>
      <c r="L233" s="67"/>
      <c r="M233" s="67"/>
    </row>
    <row r="234" spans="1:13" x14ac:dyDescent="0.25">
      <c r="A234" s="10" t="s">
        <v>269</v>
      </c>
      <c r="B234" s="9" t="s">
        <v>270</v>
      </c>
      <c r="C234" s="11">
        <v>27104</v>
      </c>
      <c r="D234" s="9" t="s">
        <v>271</v>
      </c>
      <c r="E234" s="12">
        <f t="shared" ref="E234:E237" si="69">+H234+I234+J234</f>
        <v>356</v>
      </c>
      <c r="F234" s="10" t="s">
        <v>51</v>
      </c>
      <c r="G234" s="11">
        <v>3</v>
      </c>
      <c r="H234" s="11">
        <v>47</v>
      </c>
      <c r="I234" s="11">
        <v>18</v>
      </c>
      <c r="J234" s="11">
        <v>291</v>
      </c>
      <c r="K234" s="10">
        <f t="shared" ref="K234:K237" si="70">+H234+I234</f>
        <v>65</v>
      </c>
      <c r="L234" s="14">
        <f t="shared" ref="L234:L237" si="71">K234/E234</f>
        <v>0.18258426966292135</v>
      </c>
      <c r="M234" s="15"/>
    </row>
    <row r="235" spans="1:13" x14ac:dyDescent="0.25">
      <c r="A235" s="10" t="s">
        <v>269</v>
      </c>
      <c r="B235" s="9" t="s">
        <v>270</v>
      </c>
      <c r="C235" s="11">
        <v>27106</v>
      </c>
      <c r="D235" s="9" t="s">
        <v>272</v>
      </c>
      <c r="E235" s="12">
        <f t="shared" si="69"/>
        <v>919</v>
      </c>
      <c r="F235" s="11">
        <v>9</v>
      </c>
      <c r="G235" s="11">
        <v>12</v>
      </c>
      <c r="H235" s="11">
        <v>104</v>
      </c>
      <c r="I235" s="11">
        <v>15</v>
      </c>
      <c r="J235" s="11">
        <v>800</v>
      </c>
      <c r="K235" s="10">
        <f t="shared" si="70"/>
        <v>119</v>
      </c>
      <c r="L235" s="14">
        <f t="shared" si="71"/>
        <v>0.12948857453754081</v>
      </c>
      <c r="M235" s="15"/>
    </row>
    <row r="236" spans="1:13" x14ac:dyDescent="0.25">
      <c r="A236" s="10" t="s">
        <v>269</v>
      </c>
      <c r="B236" s="9" t="s">
        <v>270</v>
      </c>
      <c r="C236" s="11">
        <v>27111</v>
      </c>
      <c r="D236" s="9" t="s">
        <v>273</v>
      </c>
      <c r="E236" s="12">
        <f t="shared" si="69"/>
        <v>294</v>
      </c>
      <c r="F236" s="10" t="s">
        <v>14</v>
      </c>
      <c r="G236" s="11">
        <v>3</v>
      </c>
      <c r="H236" s="11">
        <v>40</v>
      </c>
      <c r="I236" s="11">
        <v>18</v>
      </c>
      <c r="J236" s="11">
        <v>236</v>
      </c>
      <c r="K236" s="10">
        <f t="shared" si="70"/>
        <v>58</v>
      </c>
      <c r="L236" s="14">
        <f t="shared" si="71"/>
        <v>0.19727891156462585</v>
      </c>
      <c r="M236" s="15"/>
    </row>
    <row r="237" spans="1:13" ht="13.8" thickBot="1" x14ac:dyDescent="0.3">
      <c r="A237" s="10" t="s">
        <v>269</v>
      </c>
      <c r="B237" s="9" t="s">
        <v>270</v>
      </c>
      <c r="C237" s="16">
        <v>27112</v>
      </c>
      <c r="D237" s="9" t="s">
        <v>274</v>
      </c>
      <c r="E237" s="17">
        <f t="shared" si="69"/>
        <v>948</v>
      </c>
      <c r="F237" s="11">
        <v>4</v>
      </c>
      <c r="G237" s="11">
        <v>8</v>
      </c>
      <c r="H237" s="16">
        <v>105</v>
      </c>
      <c r="I237" s="16">
        <v>29</v>
      </c>
      <c r="J237" s="16">
        <v>814</v>
      </c>
      <c r="K237" s="33">
        <f t="shared" si="70"/>
        <v>134</v>
      </c>
      <c r="L237" s="34">
        <f t="shared" si="71"/>
        <v>0.14135021097046413</v>
      </c>
      <c r="M237" s="35"/>
    </row>
    <row r="238" spans="1:13" s="43" customFormat="1" x14ac:dyDescent="0.25">
      <c r="A238" s="69"/>
      <c r="B238" s="70" t="s">
        <v>275</v>
      </c>
      <c r="C238" s="106">
        <f>COUNT(C234:C237)</f>
        <v>4</v>
      </c>
      <c r="D238" s="105" t="s">
        <v>22</v>
      </c>
      <c r="E238" s="152">
        <f>SUBTOTAL(9,E234:E237)</f>
        <v>2517</v>
      </c>
      <c r="F238" s="69"/>
      <c r="G238" s="69"/>
      <c r="H238" s="177">
        <f>SUBTOTAL(9,H234:H237)</f>
        <v>296</v>
      </c>
      <c r="I238" s="177">
        <f>SUBTOTAL(9,I234:I237)</f>
        <v>80</v>
      </c>
      <c r="J238" s="178">
        <f>SUBTOTAL(9,J234:J237)</f>
        <v>2141</v>
      </c>
      <c r="K238" s="177">
        <f>SUBTOTAL(9,K234:K237)</f>
        <v>376</v>
      </c>
      <c r="L238" s="48">
        <f>K238/E238</f>
        <v>0.14938418752483115</v>
      </c>
      <c r="M238" s="29"/>
    </row>
    <row r="239" spans="1:13" x14ac:dyDescent="0.25">
      <c r="G239" s="11"/>
      <c r="H239" s="11"/>
      <c r="I239" s="11"/>
      <c r="J239" s="11"/>
    </row>
    <row r="240" spans="1:13" x14ac:dyDescent="0.25">
      <c r="A240" s="10" t="s">
        <v>276</v>
      </c>
      <c r="B240" s="30" t="s">
        <v>277</v>
      </c>
      <c r="C240" s="11">
        <v>28103</v>
      </c>
      <c r="D240" s="9" t="s">
        <v>278</v>
      </c>
      <c r="E240" s="12">
        <f t="shared" ref="E240:E277" si="72">+H240+I240+J240</f>
        <v>282</v>
      </c>
      <c r="F240" s="10" t="s">
        <v>20</v>
      </c>
      <c r="G240" s="11">
        <v>5</v>
      </c>
      <c r="H240" s="11">
        <v>228</v>
      </c>
      <c r="I240" s="11">
        <v>15</v>
      </c>
      <c r="J240" s="11">
        <v>39</v>
      </c>
      <c r="K240" s="10">
        <f t="shared" ref="K240:K277" si="73">+H240+I240</f>
        <v>243</v>
      </c>
      <c r="L240" s="113">
        <f t="shared" ref="L240:L277" si="74">K240/E240</f>
        <v>0.86170212765957444</v>
      </c>
      <c r="M240" s="67"/>
    </row>
    <row r="241" spans="1:13" x14ac:dyDescent="0.25">
      <c r="A241" s="10" t="s">
        <v>276</v>
      </c>
      <c r="B241" s="30" t="s">
        <v>277</v>
      </c>
      <c r="C241" s="11">
        <v>28106</v>
      </c>
      <c r="D241" s="9" t="s">
        <v>279</v>
      </c>
      <c r="E241" s="12">
        <f t="shared" si="72"/>
        <v>203</v>
      </c>
      <c r="F241" s="10" t="s">
        <v>20</v>
      </c>
      <c r="G241" s="11">
        <v>2</v>
      </c>
      <c r="H241" s="11">
        <v>174</v>
      </c>
      <c r="I241" s="11">
        <v>6</v>
      </c>
      <c r="J241" s="11">
        <v>23</v>
      </c>
      <c r="K241" s="10">
        <f t="shared" si="73"/>
        <v>180</v>
      </c>
      <c r="L241" s="113">
        <f t="shared" si="74"/>
        <v>0.88669950738916259</v>
      </c>
      <c r="M241" s="67"/>
    </row>
    <row r="242" spans="1:13" x14ac:dyDescent="0.25">
      <c r="A242" s="10" t="s">
        <v>276</v>
      </c>
      <c r="B242" s="30" t="s">
        <v>277</v>
      </c>
      <c r="C242" s="11">
        <v>28113</v>
      </c>
      <c r="D242" s="9" t="s">
        <v>280</v>
      </c>
      <c r="E242" s="12">
        <f t="shared" si="72"/>
        <v>407</v>
      </c>
      <c r="F242" s="11">
        <v>9</v>
      </c>
      <c r="G242" s="11">
        <v>12</v>
      </c>
      <c r="H242" s="11">
        <v>312</v>
      </c>
      <c r="I242" s="11">
        <v>25</v>
      </c>
      <c r="J242" s="11">
        <v>70</v>
      </c>
      <c r="K242" s="10">
        <f t="shared" si="73"/>
        <v>337</v>
      </c>
      <c r="L242" s="113">
        <f t="shared" si="74"/>
        <v>0.82800982800982803</v>
      </c>
      <c r="M242" s="67"/>
    </row>
    <row r="243" spans="1:13" x14ac:dyDescent="0.25">
      <c r="A243" s="10" t="s">
        <v>276</v>
      </c>
      <c r="B243" s="30" t="s">
        <v>277</v>
      </c>
      <c r="C243" s="11">
        <v>28115</v>
      </c>
      <c r="D243" s="9" t="s">
        <v>281</v>
      </c>
      <c r="E243" s="12">
        <f t="shared" si="72"/>
        <v>563</v>
      </c>
      <c r="F243" s="10" t="s">
        <v>14</v>
      </c>
      <c r="G243" s="11">
        <v>4</v>
      </c>
      <c r="H243" s="11">
        <v>460</v>
      </c>
      <c r="I243" s="11">
        <v>35</v>
      </c>
      <c r="J243" s="11">
        <v>68</v>
      </c>
      <c r="K243" s="10">
        <f t="shared" si="73"/>
        <v>495</v>
      </c>
      <c r="L243" s="113">
        <f t="shared" si="74"/>
        <v>0.87921847246891649</v>
      </c>
      <c r="M243" s="67"/>
    </row>
    <row r="244" spans="1:13" x14ac:dyDescent="0.25">
      <c r="A244" s="10" t="s">
        <v>276</v>
      </c>
      <c r="B244" s="30" t="s">
        <v>277</v>
      </c>
      <c r="C244" s="11">
        <v>28116</v>
      </c>
      <c r="D244" s="9" t="s">
        <v>282</v>
      </c>
      <c r="E244" s="12">
        <f t="shared" si="72"/>
        <v>471</v>
      </c>
      <c r="F244" s="10" t="s">
        <v>20</v>
      </c>
      <c r="G244" s="11">
        <v>5</v>
      </c>
      <c r="H244" s="11">
        <v>371</v>
      </c>
      <c r="I244" s="11">
        <v>19</v>
      </c>
      <c r="J244" s="11">
        <v>81</v>
      </c>
      <c r="K244" s="10">
        <f t="shared" si="73"/>
        <v>390</v>
      </c>
      <c r="L244" s="113">
        <f t="shared" si="74"/>
        <v>0.82802547770700641</v>
      </c>
      <c r="M244" s="67"/>
    </row>
    <row r="245" spans="1:13" x14ac:dyDescent="0.25">
      <c r="A245" s="10" t="s">
        <v>276</v>
      </c>
      <c r="B245" s="30" t="s">
        <v>277</v>
      </c>
      <c r="C245" s="11">
        <v>28121</v>
      </c>
      <c r="D245" s="9" t="s">
        <v>283</v>
      </c>
      <c r="E245" s="12">
        <f t="shared" si="72"/>
        <v>636</v>
      </c>
      <c r="F245" s="11">
        <v>2</v>
      </c>
      <c r="G245" s="11">
        <v>5</v>
      </c>
      <c r="H245" s="11">
        <v>532</v>
      </c>
      <c r="I245" s="11">
        <v>35</v>
      </c>
      <c r="J245" s="11">
        <v>69</v>
      </c>
      <c r="K245" s="10">
        <f t="shared" si="73"/>
        <v>567</v>
      </c>
      <c r="L245" s="113">
        <f t="shared" si="74"/>
        <v>0.89150943396226412</v>
      </c>
      <c r="M245" s="67"/>
    </row>
    <row r="246" spans="1:13" x14ac:dyDescent="0.25">
      <c r="A246" s="10" t="s">
        <v>276</v>
      </c>
      <c r="B246" s="30" t="s">
        <v>277</v>
      </c>
      <c r="C246" s="11">
        <v>28122</v>
      </c>
      <c r="D246" s="9" t="s">
        <v>284</v>
      </c>
      <c r="E246" s="12">
        <f t="shared" si="72"/>
        <v>393</v>
      </c>
      <c r="F246" s="10" t="s">
        <v>14</v>
      </c>
      <c r="G246" s="11">
        <v>1</v>
      </c>
      <c r="H246" s="11">
        <v>294</v>
      </c>
      <c r="I246" s="11">
        <v>15</v>
      </c>
      <c r="J246" s="11">
        <v>84</v>
      </c>
      <c r="K246" s="10">
        <f t="shared" si="73"/>
        <v>309</v>
      </c>
      <c r="L246" s="113">
        <f t="shared" si="74"/>
        <v>0.7862595419847328</v>
      </c>
      <c r="M246" s="67"/>
    </row>
    <row r="247" spans="1:13" x14ac:dyDescent="0.25">
      <c r="A247" s="10" t="s">
        <v>276</v>
      </c>
      <c r="B247" s="30" t="s">
        <v>277</v>
      </c>
      <c r="C247" s="11">
        <v>28127</v>
      </c>
      <c r="D247" s="9" t="s">
        <v>285</v>
      </c>
      <c r="E247" s="12">
        <f t="shared" si="72"/>
        <v>396</v>
      </c>
      <c r="F247" s="10" t="s">
        <v>20</v>
      </c>
      <c r="G247" s="11">
        <v>5</v>
      </c>
      <c r="H247" s="11">
        <v>307</v>
      </c>
      <c r="I247" s="11">
        <v>39</v>
      </c>
      <c r="J247" s="11">
        <v>50</v>
      </c>
      <c r="K247" s="10">
        <f t="shared" si="73"/>
        <v>346</v>
      </c>
      <c r="L247" s="113">
        <f t="shared" si="74"/>
        <v>0.8737373737373737</v>
      </c>
      <c r="M247" s="67"/>
    </row>
    <row r="248" spans="1:13" x14ac:dyDescent="0.25">
      <c r="A248" s="10" t="s">
        <v>276</v>
      </c>
      <c r="B248" s="30" t="s">
        <v>277</v>
      </c>
      <c r="C248" s="11">
        <v>28130</v>
      </c>
      <c r="D248" s="9" t="s">
        <v>286</v>
      </c>
      <c r="E248" s="12">
        <f t="shared" si="72"/>
        <v>615</v>
      </c>
      <c r="F248" s="10" t="s">
        <v>20</v>
      </c>
      <c r="G248" s="11">
        <v>5</v>
      </c>
      <c r="H248" s="11">
        <v>515</v>
      </c>
      <c r="I248" s="11">
        <v>31</v>
      </c>
      <c r="J248" s="11">
        <v>69</v>
      </c>
      <c r="K248" s="10">
        <f t="shared" si="73"/>
        <v>546</v>
      </c>
      <c r="L248" s="113">
        <f t="shared" si="74"/>
        <v>0.8878048780487805</v>
      </c>
      <c r="M248" s="67"/>
    </row>
    <row r="249" spans="1:13" x14ac:dyDescent="0.25">
      <c r="A249" s="10" t="s">
        <v>276</v>
      </c>
      <c r="B249" s="30" t="s">
        <v>277</v>
      </c>
      <c r="C249" s="11">
        <v>28134</v>
      </c>
      <c r="D249" s="9" t="s">
        <v>287</v>
      </c>
      <c r="E249" s="12">
        <f t="shared" si="72"/>
        <v>425</v>
      </c>
      <c r="F249" s="11">
        <v>2</v>
      </c>
      <c r="G249" s="11">
        <v>5</v>
      </c>
      <c r="H249" s="11">
        <v>349</v>
      </c>
      <c r="I249" s="11">
        <v>15</v>
      </c>
      <c r="J249" s="11">
        <v>61</v>
      </c>
      <c r="K249" s="10">
        <f t="shared" si="73"/>
        <v>364</v>
      </c>
      <c r="L249" s="113">
        <f t="shared" si="74"/>
        <v>0.85647058823529409</v>
      </c>
      <c r="M249" s="67"/>
    </row>
    <row r="250" spans="1:13" x14ac:dyDescent="0.25">
      <c r="A250" s="10" t="s">
        <v>276</v>
      </c>
      <c r="B250" s="30" t="s">
        <v>277</v>
      </c>
      <c r="C250" s="11">
        <v>28135</v>
      </c>
      <c r="D250" s="9" t="s">
        <v>288</v>
      </c>
      <c r="E250" s="12">
        <f t="shared" si="72"/>
        <v>827</v>
      </c>
      <c r="F250" s="10" t="s">
        <v>20</v>
      </c>
      <c r="G250" s="11">
        <v>5</v>
      </c>
      <c r="H250" s="11">
        <v>687</v>
      </c>
      <c r="I250" s="11">
        <v>45</v>
      </c>
      <c r="J250" s="11">
        <v>95</v>
      </c>
      <c r="K250" s="10">
        <f t="shared" si="73"/>
        <v>732</v>
      </c>
      <c r="L250" s="113">
        <f t="shared" si="74"/>
        <v>0.88512696493349452</v>
      </c>
      <c r="M250" s="67"/>
    </row>
    <row r="251" spans="1:13" x14ac:dyDescent="0.25">
      <c r="A251" s="10" t="s">
        <v>276</v>
      </c>
      <c r="B251" s="30" t="s">
        <v>277</v>
      </c>
      <c r="C251" s="11">
        <v>28137</v>
      </c>
      <c r="D251" s="9" t="s">
        <v>289</v>
      </c>
      <c r="E251" s="12">
        <f t="shared" si="72"/>
        <v>574</v>
      </c>
      <c r="F251" s="11">
        <v>6</v>
      </c>
      <c r="G251" s="11">
        <v>8</v>
      </c>
      <c r="H251" s="11">
        <v>469</v>
      </c>
      <c r="I251" s="11">
        <v>20</v>
      </c>
      <c r="J251" s="11">
        <v>85</v>
      </c>
      <c r="K251" s="10">
        <f t="shared" si="73"/>
        <v>489</v>
      </c>
      <c r="L251" s="113">
        <f t="shared" si="74"/>
        <v>0.8519163763066202</v>
      </c>
      <c r="M251" s="67"/>
    </row>
    <row r="252" spans="1:13" x14ac:dyDescent="0.25">
      <c r="A252" s="10" t="s">
        <v>276</v>
      </c>
      <c r="B252" s="30" t="s">
        <v>277</v>
      </c>
      <c r="C252" s="11">
        <v>28138</v>
      </c>
      <c r="D252" s="9" t="s">
        <v>290</v>
      </c>
      <c r="E252" s="12">
        <f t="shared" si="72"/>
        <v>480</v>
      </c>
      <c r="F252" s="10" t="s">
        <v>20</v>
      </c>
      <c r="G252" s="11">
        <v>5</v>
      </c>
      <c r="H252" s="11">
        <v>311</v>
      </c>
      <c r="I252" s="11">
        <v>34</v>
      </c>
      <c r="J252" s="11">
        <v>135</v>
      </c>
      <c r="K252" s="10">
        <f t="shared" si="73"/>
        <v>345</v>
      </c>
      <c r="L252" s="113">
        <f t="shared" si="74"/>
        <v>0.71875</v>
      </c>
      <c r="M252" s="67"/>
    </row>
    <row r="253" spans="1:13" x14ac:dyDescent="0.25">
      <c r="A253" s="10" t="s">
        <v>276</v>
      </c>
      <c r="B253" s="30" t="s">
        <v>277</v>
      </c>
      <c r="C253" s="11">
        <v>28139</v>
      </c>
      <c r="D253" s="9" t="s">
        <v>291</v>
      </c>
      <c r="E253" s="12">
        <f t="shared" si="72"/>
        <v>1087</v>
      </c>
      <c r="F253" s="11">
        <v>9</v>
      </c>
      <c r="G253" s="11">
        <v>12</v>
      </c>
      <c r="H253" s="11">
        <v>796</v>
      </c>
      <c r="I253" s="11">
        <v>52</v>
      </c>
      <c r="J253" s="11">
        <v>239</v>
      </c>
      <c r="K253" s="10">
        <f t="shared" si="73"/>
        <v>848</v>
      </c>
      <c r="L253" s="113">
        <f t="shared" si="74"/>
        <v>0.78012879484820608</v>
      </c>
      <c r="M253" s="67"/>
    </row>
    <row r="254" spans="1:13" x14ac:dyDescent="0.25">
      <c r="A254" s="10" t="s">
        <v>276</v>
      </c>
      <c r="B254" s="30" t="s">
        <v>277</v>
      </c>
      <c r="C254" s="11">
        <v>28140</v>
      </c>
      <c r="D254" s="9" t="s">
        <v>292</v>
      </c>
      <c r="E254" s="12">
        <f t="shared" si="72"/>
        <v>906</v>
      </c>
      <c r="F254" s="10" t="s">
        <v>20</v>
      </c>
      <c r="G254" s="11">
        <v>5</v>
      </c>
      <c r="H254" s="11">
        <v>787</v>
      </c>
      <c r="I254" s="11">
        <v>27</v>
      </c>
      <c r="J254" s="11">
        <v>92</v>
      </c>
      <c r="K254" s="10">
        <f t="shared" si="73"/>
        <v>814</v>
      </c>
      <c r="L254" s="67">
        <f t="shared" si="74"/>
        <v>0.89845474613686538</v>
      </c>
      <c r="M254" s="67"/>
    </row>
    <row r="255" spans="1:13" x14ac:dyDescent="0.25">
      <c r="A255" s="10" t="s">
        <v>276</v>
      </c>
      <c r="B255" s="30" t="s">
        <v>277</v>
      </c>
      <c r="C255" s="11">
        <v>28142</v>
      </c>
      <c r="D255" s="9" t="s">
        <v>293</v>
      </c>
      <c r="E255" s="12">
        <f t="shared" si="72"/>
        <v>303</v>
      </c>
      <c r="F255" s="10" t="s">
        <v>20</v>
      </c>
      <c r="G255" s="11">
        <v>5</v>
      </c>
      <c r="H255" s="11">
        <v>213</v>
      </c>
      <c r="I255" s="11">
        <v>27</v>
      </c>
      <c r="J255" s="11">
        <v>63</v>
      </c>
      <c r="K255" s="10">
        <f t="shared" si="73"/>
        <v>240</v>
      </c>
      <c r="L255" s="67">
        <f t="shared" si="74"/>
        <v>0.79207920792079212</v>
      </c>
      <c r="M255" s="67"/>
    </row>
    <row r="256" spans="1:13" x14ac:dyDescent="0.25">
      <c r="A256" s="10" t="s">
        <v>276</v>
      </c>
      <c r="B256" s="30" t="s">
        <v>277</v>
      </c>
      <c r="C256" s="11">
        <v>28143</v>
      </c>
      <c r="D256" s="9" t="s">
        <v>294</v>
      </c>
      <c r="E256" s="12">
        <f t="shared" si="72"/>
        <v>727</v>
      </c>
      <c r="F256" s="11">
        <v>6</v>
      </c>
      <c r="G256" s="11">
        <v>8</v>
      </c>
      <c r="H256" s="11">
        <v>442</v>
      </c>
      <c r="I256" s="11">
        <v>36</v>
      </c>
      <c r="J256" s="11">
        <v>249</v>
      </c>
      <c r="K256" s="10">
        <f t="shared" si="73"/>
        <v>478</v>
      </c>
      <c r="L256" s="67">
        <f t="shared" si="74"/>
        <v>0.65749656121045397</v>
      </c>
      <c r="M256" s="67"/>
    </row>
    <row r="257" spans="1:13" x14ac:dyDescent="0.25">
      <c r="A257" s="10" t="s">
        <v>276</v>
      </c>
      <c r="B257" s="30" t="s">
        <v>277</v>
      </c>
      <c r="C257" s="11">
        <v>28144</v>
      </c>
      <c r="D257" s="9" t="s">
        <v>295</v>
      </c>
      <c r="E257" s="12">
        <f t="shared" si="72"/>
        <v>908</v>
      </c>
      <c r="F257" s="11">
        <v>6</v>
      </c>
      <c r="G257" s="11">
        <v>8</v>
      </c>
      <c r="H257" s="11">
        <v>693</v>
      </c>
      <c r="I257" s="11">
        <v>39</v>
      </c>
      <c r="J257" s="11">
        <v>176</v>
      </c>
      <c r="K257" s="10">
        <f t="shared" si="73"/>
        <v>732</v>
      </c>
      <c r="L257" s="67">
        <f t="shared" si="74"/>
        <v>0.80616740088105732</v>
      </c>
      <c r="M257" s="67"/>
    </row>
    <row r="258" spans="1:13" x14ac:dyDescent="0.25">
      <c r="A258" s="10" t="s">
        <v>276</v>
      </c>
      <c r="B258" s="30" t="s">
        <v>277</v>
      </c>
      <c r="C258" s="11">
        <v>28145</v>
      </c>
      <c r="D258" s="9" t="s">
        <v>296</v>
      </c>
      <c r="E258" s="12">
        <f t="shared" si="72"/>
        <v>1030</v>
      </c>
      <c r="F258" s="11">
        <v>6</v>
      </c>
      <c r="G258" s="11">
        <v>8</v>
      </c>
      <c r="H258" s="11">
        <v>791</v>
      </c>
      <c r="I258" s="11">
        <v>66</v>
      </c>
      <c r="J258" s="11">
        <v>173</v>
      </c>
      <c r="K258" s="10">
        <f t="shared" si="73"/>
        <v>857</v>
      </c>
      <c r="L258" s="67">
        <f t="shared" si="74"/>
        <v>0.83203883495145636</v>
      </c>
      <c r="M258" s="67"/>
    </row>
    <row r="259" spans="1:13" x14ac:dyDescent="0.25">
      <c r="A259" s="10" t="s">
        <v>276</v>
      </c>
      <c r="B259" s="30" t="s">
        <v>277</v>
      </c>
      <c r="C259" s="11">
        <v>28147</v>
      </c>
      <c r="D259" s="9" t="s">
        <v>297</v>
      </c>
      <c r="E259" s="12">
        <f t="shared" si="72"/>
        <v>862</v>
      </c>
      <c r="F259" s="11">
        <v>6</v>
      </c>
      <c r="G259" s="11">
        <v>8</v>
      </c>
      <c r="H259" s="11">
        <v>725</v>
      </c>
      <c r="I259" s="11">
        <v>40</v>
      </c>
      <c r="J259" s="11">
        <v>97</v>
      </c>
      <c r="K259" s="10">
        <f t="shared" si="73"/>
        <v>765</v>
      </c>
      <c r="L259" s="67">
        <f t="shared" si="74"/>
        <v>0.88747099767981441</v>
      </c>
      <c r="M259" s="67"/>
    </row>
    <row r="260" spans="1:13" x14ac:dyDescent="0.25">
      <c r="A260" s="10" t="s">
        <v>276</v>
      </c>
      <c r="B260" s="30" t="s">
        <v>277</v>
      </c>
      <c r="C260" s="11">
        <v>28149</v>
      </c>
      <c r="D260" s="9" t="s">
        <v>298</v>
      </c>
      <c r="E260" s="12">
        <f t="shared" si="72"/>
        <v>856</v>
      </c>
      <c r="F260" s="11">
        <v>9</v>
      </c>
      <c r="G260" s="11">
        <v>12</v>
      </c>
      <c r="H260" s="11">
        <v>624</v>
      </c>
      <c r="I260" s="11">
        <v>37</v>
      </c>
      <c r="J260" s="11">
        <v>195</v>
      </c>
      <c r="K260" s="10">
        <f t="shared" si="73"/>
        <v>661</v>
      </c>
      <c r="L260" s="113">
        <f t="shared" si="74"/>
        <v>0.77219626168224298</v>
      </c>
      <c r="M260" s="67"/>
    </row>
    <row r="261" spans="1:13" x14ac:dyDescent="0.25">
      <c r="A261" s="10" t="s">
        <v>276</v>
      </c>
      <c r="B261" s="30" t="s">
        <v>277</v>
      </c>
      <c r="C261" s="11">
        <v>28150</v>
      </c>
      <c r="D261" s="9" t="s">
        <v>299</v>
      </c>
      <c r="E261" s="12">
        <f t="shared" si="72"/>
        <v>868</v>
      </c>
      <c r="F261" s="11">
        <v>9</v>
      </c>
      <c r="G261" s="11">
        <v>12</v>
      </c>
      <c r="H261" s="11">
        <v>598</v>
      </c>
      <c r="I261" s="11">
        <v>51</v>
      </c>
      <c r="J261" s="11">
        <v>219</v>
      </c>
      <c r="K261" s="10">
        <f t="shared" si="73"/>
        <v>649</v>
      </c>
      <c r="L261" s="113">
        <f t="shared" si="74"/>
        <v>0.74769585253456217</v>
      </c>
      <c r="M261" s="67"/>
    </row>
    <row r="262" spans="1:13" x14ac:dyDescent="0.25">
      <c r="A262" s="10" t="s">
        <v>276</v>
      </c>
      <c r="B262" s="30" t="s">
        <v>277</v>
      </c>
      <c r="C262" s="11">
        <v>28151</v>
      </c>
      <c r="D262" s="9" t="s">
        <v>300</v>
      </c>
      <c r="E262" s="12">
        <f t="shared" si="72"/>
        <v>398</v>
      </c>
      <c r="F262" s="10" t="s">
        <v>20</v>
      </c>
      <c r="G262" s="11">
        <v>5</v>
      </c>
      <c r="H262" s="11">
        <v>174</v>
      </c>
      <c r="I262" s="11">
        <v>23</v>
      </c>
      <c r="J262" s="11">
        <v>201</v>
      </c>
      <c r="K262" s="10">
        <f t="shared" si="73"/>
        <v>197</v>
      </c>
      <c r="L262" s="113">
        <f t="shared" si="74"/>
        <v>0.49497487437185927</v>
      </c>
      <c r="M262" s="67"/>
    </row>
    <row r="263" spans="1:13" x14ac:dyDescent="0.25">
      <c r="A263" s="10" t="s">
        <v>276</v>
      </c>
      <c r="B263" s="30" t="s">
        <v>277</v>
      </c>
      <c r="C263" s="11">
        <v>28153</v>
      </c>
      <c r="D263" s="9" t="s">
        <v>301</v>
      </c>
      <c r="E263" s="12">
        <f t="shared" si="72"/>
        <v>406</v>
      </c>
      <c r="F263" s="10" t="s">
        <v>20</v>
      </c>
      <c r="G263" s="11">
        <v>5</v>
      </c>
      <c r="H263" s="11">
        <v>341</v>
      </c>
      <c r="I263" s="11">
        <v>30</v>
      </c>
      <c r="J263" s="11">
        <v>35</v>
      </c>
      <c r="K263" s="10">
        <f t="shared" si="73"/>
        <v>371</v>
      </c>
      <c r="L263" s="113">
        <f t="shared" si="74"/>
        <v>0.91379310344827591</v>
      </c>
      <c r="M263" s="67"/>
    </row>
    <row r="264" spans="1:13" x14ac:dyDescent="0.25">
      <c r="A264" s="10" t="s">
        <v>276</v>
      </c>
      <c r="B264" s="30" t="s">
        <v>277</v>
      </c>
      <c r="C264" s="11">
        <v>28156</v>
      </c>
      <c r="D264" s="9" t="s">
        <v>302</v>
      </c>
      <c r="E264" s="12">
        <f t="shared" si="72"/>
        <v>449</v>
      </c>
      <c r="F264" s="10" t="s">
        <v>14</v>
      </c>
      <c r="G264" s="11">
        <v>5</v>
      </c>
      <c r="H264" s="11">
        <v>361</v>
      </c>
      <c r="I264" s="11">
        <v>21</v>
      </c>
      <c r="J264" s="11">
        <v>67</v>
      </c>
      <c r="K264" s="10">
        <f t="shared" si="73"/>
        <v>382</v>
      </c>
      <c r="L264" s="113">
        <f t="shared" si="74"/>
        <v>0.8507795100222717</v>
      </c>
      <c r="M264" s="67"/>
    </row>
    <row r="265" spans="1:13" x14ac:dyDescent="0.25">
      <c r="A265" s="10" t="s">
        <v>276</v>
      </c>
      <c r="B265" s="30" t="s">
        <v>277</v>
      </c>
      <c r="C265" s="11">
        <v>28157</v>
      </c>
      <c r="D265" s="9" t="s">
        <v>303</v>
      </c>
      <c r="E265" s="12">
        <f t="shared" si="72"/>
        <v>440</v>
      </c>
      <c r="F265" s="10" t="s">
        <v>20</v>
      </c>
      <c r="G265" s="11">
        <v>5</v>
      </c>
      <c r="H265" s="11">
        <v>366</v>
      </c>
      <c r="I265" s="11">
        <v>28</v>
      </c>
      <c r="J265" s="11">
        <v>46</v>
      </c>
      <c r="K265" s="10">
        <f t="shared" si="73"/>
        <v>394</v>
      </c>
      <c r="L265" s="113">
        <f t="shared" si="74"/>
        <v>0.8954545454545455</v>
      </c>
      <c r="M265" s="67"/>
    </row>
    <row r="266" spans="1:13" x14ac:dyDescent="0.25">
      <c r="A266" s="10" t="s">
        <v>276</v>
      </c>
      <c r="B266" s="30" t="s">
        <v>277</v>
      </c>
      <c r="C266" s="11">
        <v>28160</v>
      </c>
      <c r="D266" s="9" t="s">
        <v>304</v>
      </c>
      <c r="E266" s="12">
        <f t="shared" si="72"/>
        <v>473</v>
      </c>
      <c r="F266" s="10" t="s">
        <v>20</v>
      </c>
      <c r="G266" s="11">
        <v>5</v>
      </c>
      <c r="H266" s="11">
        <v>396</v>
      </c>
      <c r="I266" s="11">
        <v>21</v>
      </c>
      <c r="J266" s="11">
        <v>56</v>
      </c>
      <c r="K266" s="10">
        <f t="shared" si="73"/>
        <v>417</v>
      </c>
      <c r="L266" s="113">
        <f t="shared" si="74"/>
        <v>0.88160676532769555</v>
      </c>
      <c r="M266" s="67"/>
    </row>
    <row r="267" spans="1:13" x14ac:dyDescent="0.25">
      <c r="A267" s="10" t="s">
        <v>276</v>
      </c>
      <c r="B267" s="30" t="s">
        <v>277</v>
      </c>
      <c r="C267" s="11">
        <v>28161</v>
      </c>
      <c r="D267" s="9" t="s">
        <v>305</v>
      </c>
      <c r="E267" s="12">
        <f t="shared" si="72"/>
        <v>612</v>
      </c>
      <c r="F267" s="10" t="s">
        <v>20</v>
      </c>
      <c r="G267" s="11">
        <v>5</v>
      </c>
      <c r="H267" s="11">
        <v>536</v>
      </c>
      <c r="I267" s="11">
        <v>22</v>
      </c>
      <c r="J267" s="11">
        <v>54</v>
      </c>
      <c r="K267" s="10">
        <f t="shared" si="73"/>
        <v>558</v>
      </c>
      <c r="L267" s="113">
        <f t="shared" si="74"/>
        <v>0.91176470588235292</v>
      </c>
      <c r="M267" s="67"/>
    </row>
    <row r="268" spans="1:13" x14ac:dyDescent="0.25">
      <c r="A268" s="10" t="s">
        <v>276</v>
      </c>
      <c r="B268" s="30" t="s">
        <v>277</v>
      </c>
      <c r="C268" s="11">
        <v>28162</v>
      </c>
      <c r="D268" s="179" t="s">
        <v>306</v>
      </c>
      <c r="E268" s="12">
        <f t="shared" si="72"/>
        <v>692</v>
      </c>
      <c r="F268" s="10" t="s">
        <v>20</v>
      </c>
      <c r="G268" s="11">
        <v>5</v>
      </c>
      <c r="H268" s="11">
        <v>613</v>
      </c>
      <c r="I268" s="11">
        <v>23</v>
      </c>
      <c r="J268" s="11">
        <v>56</v>
      </c>
      <c r="K268" s="10">
        <f t="shared" si="73"/>
        <v>636</v>
      </c>
      <c r="L268" s="113">
        <f t="shared" si="74"/>
        <v>0.91907514450867056</v>
      </c>
      <c r="M268" s="67"/>
    </row>
    <row r="269" spans="1:13" x14ac:dyDescent="0.25">
      <c r="A269" s="10" t="s">
        <v>276</v>
      </c>
      <c r="B269" s="30" t="s">
        <v>277</v>
      </c>
      <c r="C269" s="11">
        <v>28163</v>
      </c>
      <c r="D269" s="9" t="s">
        <v>307</v>
      </c>
      <c r="E269" s="12">
        <f t="shared" si="72"/>
        <v>522</v>
      </c>
      <c r="F269" s="10" t="s">
        <v>14</v>
      </c>
      <c r="G269" s="11">
        <v>5</v>
      </c>
      <c r="H269" s="11">
        <v>377</v>
      </c>
      <c r="I269" s="11">
        <v>25</v>
      </c>
      <c r="J269" s="11">
        <v>120</v>
      </c>
      <c r="K269" s="10">
        <f t="shared" si="73"/>
        <v>402</v>
      </c>
      <c r="L269" s="113">
        <f t="shared" si="74"/>
        <v>0.77011494252873558</v>
      </c>
      <c r="M269" s="67"/>
    </row>
    <row r="270" spans="1:13" x14ac:dyDescent="0.25">
      <c r="A270" s="10" t="s">
        <v>276</v>
      </c>
      <c r="B270" s="30" t="s">
        <v>277</v>
      </c>
      <c r="C270" s="11">
        <v>28164</v>
      </c>
      <c r="D270" s="9" t="s">
        <v>308</v>
      </c>
      <c r="E270" s="12">
        <f t="shared" si="72"/>
        <v>1118</v>
      </c>
      <c r="F270" s="11">
        <v>9</v>
      </c>
      <c r="G270" s="11">
        <v>12</v>
      </c>
      <c r="H270" s="11">
        <v>530</v>
      </c>
      <c r="I270" s="11">
        <v>175</v>
      </c>
      <c r="J270" s="11">
        <v>413</v>
      </c>
      <c r="K270" s="10">
        <f t="shared" si="73"/>
        <v>705</v>
      </c>
      <c r="L270" s="113">
        <f t="shared" si="74"/>
        <v>0.63059033989266544</v>
      </c>
      <c r="M270" s="67"/>
    </row>
    <row r="271" spans="1:13" x14ac:dyDescent="0.25">
      <c r="A271" s="10" t="s">
        <v>276</v>
      </c>
      <c r="B271" s="30" t="s">
        <v>277</v>
      </c>
      <c r="C271" s="11">
        <v>28165</v>
      </c>
      <c r="D271" s="9" t="s">
        <v>309</v>
      </c>
      <c r="E271" s="12">
        <f t="shared" si="72"/>
        <v>441</v>
      </c>
      <c r="F271" s="10" t="s">
        <v>14</v>
      </c>
      <c r="G271" s="11">
        <v>5</v>
      </c>
      <c r="H271" s="11">
        <v>324</v>
      </c>
      <c r="I271" s="11">
        <v>30</v>
      </c>
      <c r="J271" s="11">
        <v>87</v>
      </c>
      <c r="K271" s="10">
        <f t="shared" si="73"/>
        <v>354</v>
      </c>
      <c r="L271" s="113">
        <f t="shared" si="74"/>
        <v>0.80272108843537415</v>
      </c>
      <c r="M271" s="67"/>
    </row>
    <row r="272" spans="1:13" x14ac:dyDescent="0.25">
      <c r="A272" s="10" t="s">
        <v>276</v>
      </c>
      <c r="B272" s="30" t="s">
        <v>277</v>
      </c>
      <c r="C272" s="11">
        <v>28181</v>
      </c>
      <c r="D272" s="9" t="s">
        <v>310</v>
      </c>
      <c r="E272" s="12">
        <f t="shared" si="72"/>
        <v>595</v>
      </c>
      <c r="F272" s="10" t="s">
        <v>14</v>
      </c>
      <c r="G272" s="11">
        <v>5</v>
      </c>
      <c r="H272" s="11">
        <v>453</v>
      </c>
      <c r="I272" s="11">
        <v>44</v>
      </c>
      <c r="J272" s="11">
        <v>98</v>
      </c>
      <c r="K272" s="10">
        <f t="shared" si="73"/>
        <v>497</v>
      </c>
      <c r="L272" s="113">
        <f t="shared" si="74"/>
        <v>0.83529411764705885</v>
      </c>
      <c r="M272" s="67"/>
    </row>
    <row r="273" spans="1:13" x14ac:dyDescent="0.25">
      <c r="A273" s="10" t="s">
        <v>276</v>
      </c>
      <c r="B273" s="30" t="s">
        <v>277</v>
      </c>
      <c r="C273" s="11">
        <v>28182</v>
      </c>
      <c r="D273" s="9" t="s">
        <v>311</v>
      </c>
      <c r="E273" s="12">
        <f t="shared" si="72"/>
        <v>927</v>
      </c>
      <c r="F273" s="11">
        <v>6</v>
      </c>
      <c r="G273" s="11">
        <v>8</v>
      </c>
      <c r="H273" s="11">
        <v>738</v>
      </c>
      <c r="I273" s="11">
        <v>43</v>
      </c>
      <c r="J273" s="11">
        <v>146</v>
      </c>
      <c r="K273" s="10">
        <f t="shared" si="73"/>
        <v>781</v>
      </c>
      <c r="L273" s="113">
        <f t="shared" si="74"/>
        <v>0.84250269687162893</v>
      </c>
      <c r="M273" s="67"/>
    </row>
    <row r="274" spans="1:13" x14ac:dyDescent="0.25">
      <c r="A274" s="10" t="s">
        <v>276</v>
      </c>
      <c r="B274" s="30" t="s">
        <v>277</v>
      </c>
      <c r="C274" s="11">
        <v>28187</v>
      </c>
      <c r="D274" s="9" t="s">
        <v>312</v>
      </c>
      <c r="E274" s="12">
        <f t="shared" si="72"/>
        <v>353</v>
      </c>
      <c r="F274" s="11">
        <v>9</v>
      </c>
      <c r="G274" s="11">
        <v>12</v>
      </c>
      <c r="H274" s="11">
        <v>244</v>
      </c>
      <c r="I274" s="11">
        <v>24</v>
      </c>
      <c r="J274" s="11">
        <v>85</v>
      </c>
      <c r="K274" s="10">
        <f t="shared" si="73"/>
        <v>268</v>
      </c>
      <c r="L274" s="113">
        <f t="shared" si="74"/>
        <v>0.75920679886685549</v>
      </c>
      <c r="M274" s="67"/>
    </row>
    <row r="275" spans="1:13" x14ac:dyDescent="0.25">
      <c r="A275" s="10" t="s">
        <v>276</v>
      </c>
      <c r="B275" s="30" t="s">
        <v>277</v>
      </c>
      <c r="C275" s="11">
        <v>28189</v>
      </c>
      <c r="D275" s="179" t="s">
        <v>313</v>
      </c>
      <c r="E275" s="12">
        <f t="shared" si="72"/>
        <v>684</v>
      </c>
      <c r="F275" s="11">
        <v>9</v>
      </c>
      <c r="G275" s="11">
        <v>12</v>
      </c>
      <c r="H275" s="11">
        <v>512</v>
      </c>
      <c r="I275" s="11">
        <v>25</v>
      </c>
      <c r="J275" s="11">
        <v>147</v>
      </c>
      <c r="K275" s="10">
        <f t="shared" si="73"/>
        <v>537</v>
      </c>
      <c r="L275" s="113">
        <f t="shared" si="74"/>
        <v>0.78508771929824561</v>
      </c>
      <c r="M275" s="67"/>
    </row>
    <row r="276" spans="1:13" x14ac:dyDescent="0.25">
      <c r="A276" s="10" t="s">
        <v>276</v>
      </c>
      <c r="B276" s="30" t="s">
        <v>277</v>
      </c>
      <c r="C276" s="11">
        <v>28193</v>
      </c>
      <c r="D276" s="9" t="s">
        <v>314</v>
      </c>
      <c r="E276" s="12">
        <f t="shared" si="72"/>
        <v>624</v>
      </c>
      <c r="F276" s="11">
        <v>9</v>
      </c>
      <c r="G276" s="11">
        <v>12</v>
      </c>
      <c r="H276" s="11">
        <v>484</v>
      </c>
      <c r="I276" s="11">
        <v>35</v>
      </c>
      <c r="J276" s="11">
        <v>105</v>
      </c>
      <c r="K276" s="10">
        <f t="shared" si="73"/>
        <v>519</v>
      </c>
      <c r="L276" s="113">
        <f t="shared" si="74"/>
        <v>0.83173076923076927</v>
      </c>
      <c r="M276" s="67"/>
    </row>
    <row r="277" spans="1:13" ht="13.8" thickBot="1" x14ac:dyDescent="0.3">
      <c r="A277" s="10" t="s">
        <v>276</v>
      </c>
      <c r="B277" s="30" t="s">
        <v>277</v>
      </c>
      <c r="C277" s="16">
        <v>28194</v>
      </c>
      <c r="D277" s="135" t="s">
        <v>315</v>
      </c>
      <c r="E277" s="17">
        <f t="shared" si="72"/>
        <v>265</v>
      </c>
      <c r="F277" s="50">
        <v>5</v>
      </c>
      <c r="G277" s="50">
        <v>8</v>
      </c>
      <c r="H277" s="16">
        <v>237</v>
      </c>
      <c r="I277" s="16">
        <v>16</v>
      </c>
      <c r="J277" s="16">
        <v>12</v>
      </c>
      <c r="K277" s="33">
        <f t="shared" si="73"/>
        <v>253</v>
      </c>
      <c r="L277" s="180">
        <f t="shared" si="74"/>
        <v>0.95471698113207548</v>
      </c>
      <c r="M277" s="29"/>
    </row>
    <row r="278" spans="1:13" x14ac:dyDescent="0.25">
      <c r="A278" s="181"/>
      <c r="B278" s="181"/>
      <c r="C278" s="106">
        <f>COUNT(C240:C277)</f>
        <v>38</v>
      </c>
      <c r="D278" s="105" t="s">
        <v>22</v>
      </c>
      <c r="E278" s="182">
        <f>SUBTOTAL(9,E240:E277)</f>
        <v>22818</v>
      </c>
      <c r="F278" s="23"/>
      <c r="G278" s="23"/>
      <c r="H278" s="182">
        <f>SUBTOTAL(9,H240:H277)</f>
        <v>17364</v>
      </c>
      <c r="I278" s="182">
        <f>SUBTOTAL(9,I240:I277)</f>
        <v>1294</v>
      </c>
      <c r="J278" s="182">
        <f>SUBTOTAL(9,J240:J277)</f>
        <v>4160</v>
      </c>
      <c r="K278" s="182">
        <f>SUBTOTAL(9,K240:K277)</f>
        <v>18658</v>
      </c>
      <c r="L278" s="48">
        <f>K278/E278</f>
        <v>0.81768779034095884</v>
      </c>
      <c r="M278" s="67"/>
    </row>
    <row r="279" spans="1:13" x14ac:dyDescent="0.25">
      <c r="A279" s="30"/>
      <c r="B279" s="30"/>
      <c r="C279" s="11"/>
      <c r="E279" s="12"/>
      <c r="F279" s="11"/>
      <c r="G279" s="11"/>
      <c r="H279" s="11"/>
      <c r="I279" s="11"/>
      <c r="J279" s="11"/>
      <c r="L279" s="113"/>
      <c r="M279" s="67"/>
    </row>
    <row r="280" spans="1:13" ht="13.8" thickBot="1" x14ac:dyDescent="0.3">
      <c r="A280" s="30"/>
      <c r="B280" s="30"/>
      <c r="C280" s="16">
        <v>28167</v>
      </c>
      <c r="D280" s="9" t="s">
        <v>316</v>
      </c>
      <c r="E280" s="17">
        <f>+H280+I280+J280</f>
        <v>139</v>
      </c>
      <c r="F280" s="11">
        <v>7</v>
      </c>
      <c r="G280" s="11">
        <v>9</v>
      </c>
      <c r="H280" s="16">
        <v>101</v>
      </c>
      <c r="I280" s="16">
        <v>0</v>
      </c>
      <c r="J280" s="16">
        <v>38</v>
      </c>
      <c r="K280" s="33">
        <f>+H280+I280</f>
        <v>101</v>
      </c>
      <c r="L280" s="180">
        <f>K280/E280</f>
        <v>0.72661870503597126</v>
      </c>
      <c r="M280" s="67"/>
    </row>
    <row r="281" spans="1:13" x14ac:dyDescent="0.25">
      <c r="A281" s="183"/>
      <c r="B281" s="183"/>
      <c r="C281" s="184">
        <f>COUNT(C280)</f>
        <v>1</v>
      </c>
      <c r="D281" s="185" t="s">
        <v>317</v>
      </c>
      <c r="E281" s="186">
        <f>SUBTOTAL(9,E280)</f>
        <v>139</v>
      </c>
      <c r="F281" s="187"/>
      <c r="G281" s="187"/>
      <c r="H281" s="186">
        <f>SUBTOTAL(9,H280)</f>
        <v>101</v>
      </c>
      <c r="I281" s="186">
        <f>SUBTOTAL(9,I280)</f>
        <v>0</v>
      </c>
      <c r="J281" s="186">
        <f>SUBTOTAL(9,J280)</f>
        <v>38</v>
      </c>
      <c r="K281" s="186">
        <f>SUBTOTAL(9,K280)</f>
        <v>101</v>
      </c>
      <c r="L281" s="188">
        <f>K281/E281</f>
        <v>0.72661870503597126</v>
      </c>
      <c r="M281" s="67"/>
    </row>
    <row r="282" spans="1:13" x14ac:dyDescent="0.25">
      <c r="A282" s="30"/>
      <c r="B282" s="30"/>
      <c r="C282" s="11"/>
      <c r="E282" s="12"/>
      <c r="F282" s="11"/>
      <c r="G282" s="11"/>
      <c r="H282" s="11"/>
      <c r="I282" s="11"/>
      <c r="J282" s="11"/>
      <c r="L282" s="113"/>
      <c r="M282" s="67"/>
    </row>
    <row r="283" spans="1:13" x14ac:dyDescent="0.25">
      <c r="A283" s="30"/>
      <c r="B283" s="30" t="s">
        <v>40</v>
      </c>
      <c r="C283" s="11">
        <v>28170</v>
      </c>
      <c r="D283" s="9" t="s">
        <v>318</v>
      </c>
      <c r="E283" s="12">
        <f>+H283+I283+J283</f>
        <v>653</v>
      </c>
      <c r="F283" s="10" t="s">
        <v>20</v>
      </c>
      <c r="G283" s="11">
        <v>12</v>
      </c>
      <c r="H283" s="11">
        <v>426</v>
      </c>
      <c r="I283" s="11">
        <v>81</v>
      </c>
      <c r="J283" s="11">
        <v>146</v>
      </c>
      <c r="K283" s="10">
        <f>+H283+I283</f>
        <v>507</v>
      </c>
      <c r="L283" s="113">
        <f>K283/E283</f>
        <v>0.77641653905053598</v>
      </c>
      <c r="M283" s="67"/>
    </row>
    <row r="284" spans="1:13" x14ac:dyDescent="0.25">
      <c r="A284" s="30"/>
      <c r="B284" s="30" t="s">
        <v>40</v>
      </c>
      <c r="C284" s="11">
        <v>28178</v>
      </c>
      <c r="D284" s="9" t="s">
        <v>319</v>
      </c>
      <c r="E284" s="12">
        <f>+H284+I284+J284</f>
        <v>190</v>
      </c>
      <c r="F284" s="11">
        <v>9</v>
      </c>
      <c r="G284" s="11">
        <v>12</v>
      </c>
      <c r="H284" s="11">
        <v>142</v>
      </c>
      <c r="I284" s="11">
        <v>14</v>
      </c>
      <c r="J284" s="11">
        <v>34</v>
      </c>
      <c r="K284" s="10">
        <f>+H284+I284</f>
        <v>156</v>
      </c>
      <c r="L284" s="113">
        <f>K284/E284</f>
        <v>0.82105263157894737</v>
      </c>
      <c r="M284" s="67"/>
    </row>
    <row r="285" spans="1:13" x14ac:dyDescent="0.25">
      <c r="A285" s="30"/>
      <c r="B285" s="30" t="s">
        <v>40</v>
      </c>
      <c r="C285" s="11">
        <v>28601</v>
      </c>
      <c r="D285" s="9" t="s">
        <v>320</v>
      </c>
      <c r="E285" s="12">
        <f t="shared" ref="E285:E293" si="75">+H285+I285+J285</f>
        <v>393</v>
      </c>
      <c r="F285" s="10" t="s">
        <v>156</v>
      </c>
      <c r="G285" s="11">
        <v>12</v>
      </c>
      <c r="H285" s="11">
        <v>256</v>
      </c>
      <c r="I285" s="11">
        <v>52</v>
      </c>
      <c r="J285" s="11">
        <v>85</v>
      </c>
      <c r="K285" s="10">
        <f t="shared" ref="K285:K293" si="76">+H285+I285</f>
        <v>308</v>
      </c>
      <c r="L285" s="113">
        <f t="shared" ref="L285:L293" si="77">K285/E285</f>
        <v>0.78371501272264632</v>
      </c>
      <c r="M285" s="67"/>
    </row>
    <row r="286" spans="1:13" x14ac:dyDescent="0.25">
      <c r="A286" s="30"/>
      <c r="B286" s="30" t="s">
        <v>40</v>
      </c>
      <c r="C286" s="11">
        <v>28602</v>
      </c>
      <c r="D286" s="9" t="s">
        <v>321</v>
      </c>
      <c r="E286" s="12">
        <f t="shared" si="75"/>
        <v>779</v>
      </c>
      <c r="F286" s="10" t="s">
        <v>20</v>
      </c>
      <c r="G286" s="11">
        <v>12</v>
      </c>
      <c r="H286" s="11">
        <v>425</v>
      </c>
      <c r="I286" s="11">
        <v>59</v>
      </c>
      <c r="J286" s="11">
        <v>295</v>
      </c>
      <c r="K286" s="10">
        <f t="shared" si="76"/>
        <v>484</v>
      </c>
      <c r="L286" s="113">
        <f t="shared" si="77"/>
        <v>0.62130937098844674</v>
      </c>
      <c r="M286" s="67"/>
    </row>
    <row r="287" spans="1:13" x14ac:dyDescent="0.25">
      <c r="A287" s="30"/>
      <c r="B287" s="30" t="s">
        <v>40</v>
      </c>
      <c r="C287" s="11">
        <v>28606</v>
      </c>
      <c r="D287" s="9" t="s">
        <v>322</v>
      </c>
      <c r="E287" s="12">
        <f t="shared" si="75"/>
        <v>174</v>
      </c>
      <c r="F287" s="11">
        <v>7</v>
      </c>
      <c r="G287" s="11">
        <v>11</v>
      </c>
      <c r="H287" s="11">
        <v>146</v>
      </c>
      <c r="I287" s="11">
        <v>8</v>
      </c>
      <c r="J287" s="11">
        <v>20</v>
      </c>
      <c r="K287" s="10">
        <f t="shared" si="76"/>
        <v>154</v>
      </c>
      <c r="L287" s="113">
        <f t="shared" si="77"/>
        <v>0.88505747126436785</v>
      </c>
      <c r="M287" s="67"/>
    </row>
    <row r="288" spans="1:13" x14ac:dyDescent="0.25">
      <c r="A288" s="30"/>
      <c r="B288" s="30" t="s">
        <v>40</v>
      </c>
      <c r="C288" s="11">
        <v>28607</v>
      </c>
      <c r="D288" s="9" t="s">
        <v>323</v>
      </c>
      <c r="E288" s="12">
        <f t="shared" si="75"/>
        <v>218</v>
      </c>
      <c r="F288" s="11">
        <v>10</v>
      </c>
      <c r="G288" s="11">
        <v>12</v>
      </c>
      <c r="H288" s="11">
        <v>215</v>
      </c>
      <c r="I288" s="11">
        <v>0</v>
      </c>
      <c r="J288" s="11">
        <v>3</v>
      </c>
      <c r="K288" s="10">
        <f t="shared" si="76"/>
        <v>215</v>
      </c>
      <c r="L288" s="67">
        <f t="shared" si="77"/>
        <v>0.98623853211009171</v>
      </c>
      <c r="M288" s="67"/>
    </row>
    <row r="289" spans="1:13" x14ac:dyDescent="0.25">
      <c r="A289" s="30"/>
      <c r="B289" s="30" t="s">
        <v>40</v>
      </c>
      <c r="C289" s="11">
        <v>28608</v>
      </c>
      <c r="D289" s="9" t="s">
        <v>324</v>
      </c>
      <c r="E289" s="12">
        <f t="shared" si="75"/>
        <v>166</v>
      </c>
      <c r="F289" s="11">
        <v>9</v>
      </c>
      <c r="G289" s="11">
        <v>11</v>
      </c>
      <c r="H289" s="11">
        <v>136</v>
      </c>
      <c r="I289" s="11">
        <v>0</v>
      </c>
      <c r="J289" s="11">
        <v>30</v>
      </c>
      <c r="K289" s="10">
        <f t="shared" si="76"/>
        <v>136</v>
      </c>
      <c r="L289" s="113">
        <f t="shared" si="77"/>
        <v>0.81927710843373491</v>
      </c>
      <c r="M289" s="67"/>
    </row>
    <row r="290" spans="1:13" x14ac:dyDescent="0.25">
      <c r="A290" s="30"/>
      <c r="B290" s="30" t="s">
        <v>40</v>
      </c>
      <c r="C290" s="11">
        <v>28609</v>
      </c>
      <c r="D290" s="9" t="s">
        <v>325</v>
      </c>
      <c r="E290" s="12">
        <f t="shared" si="75"/>
        <v>272</v>
      </c>
      <c r="F290" s="10" t="s">
        <v>20</v>
      </c>
      <c r="G290" s="11">
        <v>2</v>
      </c>
      <c r="H290" s="11">
        <v>165</v>
      </c>
      <c r="I290" s="11">
        <v>65</v>
      </c>
      <c r="J290" s="11">
        <v>42</v>
      </c>
      <c r="K290" s="10">
        <f t="shared" si="76"/>
        <v>230</v>
      </c>
      <c r="L290" s="113">
        <f t="shared" si="77"/>
        <v>0.84558823529411764</v>
      </c>
      <c r="M290" s="67"/>
    </row>
    <row r="291" spans="1:13" x14ac:dyDescent="0.25">
      <c r="A291" s="30"/>
      <c r="B291" s="30" t="s">
        <v>40</v>
      </c>
      <c r="C291" s="11">
        <v>28610</v>
      </c>
      <c r="D291" s="9" t="s">
        <v>326</v>
      </c>
      <c r="E291" s="12">
        <f t="shared" si="75"/>
        <v>81</v>
      </c>
      <c r="F291" s="11">
        <v>9</v>
      </c>
      <c r="G291" s="11">
        <v>12</v>
      </c>
      <c r="H291" s="11">
        <v>65</v>
      </c>
      <c r="I291" s="11">
        <v>1</v>
      </c>
      <c r="J291" s="11">
        <v>15</v>
      </c>
      <c r="K291" s="10">
        <f t="shared" si="76"/>
        <v>66</v>
      </c>
      <c r="L291" s="113">
        <f t="shared" si="77"/>
        <v>0.81481481481481477</v>
      </c>
      <c r="M291" s="67"/>
    </row>
    <row r="292" spans="1:13" x14ac:dyDescent="0.25">
      <c r="A292" s="30"/>
      <c r="B292" s="30" t="s">
        <v>40</v>
      </c>
      <c r="C292" s="11">
        <v>28611</v>
      </c>
      <c r="D292" s="9" t="s">
        <v>327</v>
      </c>
      <c r="E292" s="12">
        <f t="shared" si="75"/>
        <v>24</v>
      </c>
      <c r="F292" s="10" t="s">
        <v>20</v>
      </c>
      <c r="G292" s="10" t="s">
        <v>20</v>
      </c>
      <c r="H292" s="11">
        <v>21</v>
      </c>
      <c r="I292" s="11">
        <v>0</v>
      </c>
      <c r="J292" s="11">
        <v>3</v>
      </c>
      <c r="K292" s="10">
        <f t="shared" si="76"/>
        <v>21</v>
      </c>
      <c r="L292" s="113">
        <f t="shared" si="77"/>
        <v>0.875</v>
      </c>
      <c r="M292" s="67"/>
    </row>
    <row r="293" spans="1:13" ht="13.8" thickBot="1" x14ac:dyDescent="0.3">
      <c r="A293" s="30"/>
      <c r="B293" s="30" t="s">
        <v>40</v>
      </c>
      <c r="C293" s="16">
        <v>28613</v>
      </c>
      <c r="D293" s="9" t="s">
        <v>328</v>
      </c>
      <c r="E293" s="17">
        <f t="shared" si="75"/>
        <v>36</v>
      </c>
      <c r="F293" s="10" t="s">
        <v>20</v>
      </c>
      <c r="G293" s="10" t="s">
        <v>20</v>
      </c>
      <c r="H293" s="16">
        <v>13</v>
      </c>
      <c r="I293" s="16">
        <v>3</v>
      </c>
      <c r="J293" s="16">
        <v>20</v>
      </c>
      <c r="K293" s="33">
        <f t="shared" si="76"/>
        <v>16</v>
      </c>
      <c r="L293" s="180">
        <f t="shared" si="77"/>
        <v>0.44444444444444442</v>
      </c>
      <c r="M293" s="67"/>
    </row>
    <row r="294" spans="1:13" x14ac:dyDescent="0.25">
      <c r="A294" s="53"/>
      <c r="B294" s="54"/>
      <c r="C294" s="167">
        <f>COUNT(C283:C293)</f>
        <v>11</v>
      </c>
      <c r="D294" s="94" t="s">
        <v>44</v>
      </c>
      <c r="E294" s="168">
        <f>SUBTOTAL(9,E283:E293)</f>
        <v>2986</v>
      </c>
      <c r="F294" s="95"/>
      <c r="G294" s="95"/>
      <c r="H294" s="168">
        <f>SUBTOTAL(9,H283:H293)</f>
        <v>2010</v>
      </c>
      <c r="I294" s="168">
        <f>SUBTOTAL(9,I283:I293)</f>
        <v>283</v>
      </c>
      <c r="J294" s="168">
        <f>SUBTOTAL(9,J283:J293)</f>
        <v>693</v>
      </c>
      <c r="K294" s="168">
        <f>SUBTOTAL(9,K283:K293)</f>
        <v>2293</v>
      </c>
      <c r="L294" s="170">
        <f>K294/E294</f>
        <v>0.76791694574681846</v>
      </c>
      <c r="M294" s="67"/>
    </row>
    <row r="295" spans="1:13" x14ac:dyDescent="0.25">
      <c r="A295" s="30"/>
      <c r="B295" s="30"/>
      <c r="C295" s="11"/>
      <c r="E295" s="12"/>
      <c r="H295" s="11"/>
      <c r="I295" s="11"/>
      <c r="J295" s="11"/>
      <c r="L295" s="113"/>
      <c r="M295" s="67"/>
    </row>
    <row r="296" spans="1:13" s="43" customFormat="1" x14ac:dyDescent="0.25">
      <c r="A296" s="189"/>
      <c r="B296" s="190" t="s">
        <v>277</v>
      </c>
      <c r="C296" s="191">
        <v>28202</v>
      </c>
      <c r="D296" s="192" t="s">
        <v>329</v>
      </c>
      <c r="E296" s="189">
        <f>+H296+I296+J296</f>
        <v>244</v>
      </c>
      <c r="F296" s="189" t="s">
        <v>174</v>
      </c>
      <c r="G296" s="189">
        <v>8</v>
      </c>
      <c r="H296" s="11">
        <v>62</v>
      </c>
      <c r="I296" s="11">
        <v>50</v>
      </c>
      <c r="J296" s="11">
        <v>132</v>
      </c>
      <c r="K296" s="193">
        <f>+H296+I296</f>
        <v>112</v>
      </c>
      <c r="L296" s="14">
        <f>K296/E296</f>
        <v>0.45901639344262296</v>
      </c>
      <c r="M296" s="15"/>
    </row>
    <row r="297" spans="1:13" s="43" customFormat="1" x14ac:dyDescent="0.25">
      <c r="A297" s="189"/>
      <c r="B297" s="190" t="s">
        <v>277</v>
      </c>
      <c r="C297" s="191">
        <v>28219</v>
      </c>
      <c r="D297" s="192" t="s">
        <v>330</v>
      </c>
      <c r="E297" s="189">
        <f t="shared" ref="E297:E305" si="78">+H297+I297+J297</f>
        <v>224</v>
      </c>
      <c r="F297" s="189" t="s">
        <v>174</v>
      </c>
      <c r="G297" s="189">
        <v>8</v>
      </c>
      <c r="H297" s="11">
        <v>30</v>
      </c>
      <c r="I297" s="11">
        <v>6</v>
      </c>
      <c r="J297" s="11">
        <v>188</v>
      </c>
      <c r="K297" s="193">
        <f t="shared" ref="K297:K305" si="79">+H297+I297</f>
        <v>36</v>
      </c>
      <c r="L297" s="14">
        <f t="shared" ref="L297:L306" si="80">K297/E297</f>
        <v>0.16071428571428573</v>
      </c>
      <c r="M297" s="15"/>
    </row>
    <row r="298" spans="1:13" s="43" customFormat="1" x14ac:dyDescent="0.25">
      <c r="A298" s="189"/>
      <c r="B298" s="190" t="s">
        <v>277</v>
      </c>
      <c r="C298" s="191">
        <v>28223</v>
      </c>
      <c r="D298" s="192" t="s">
        <v>331</v>
      </c>
      <c r="E298" s="189">
        <f t="shared" si="78"/>
        <v>148</v>
      </c>
      <c r="F298" s="189" t="s">
        <v>174</v>
      </c>
      <c r="G298" s="189">
        <v>8</v>
      </c>
      <c r="H298" s="11">
        <v>25</v>
      </c>
      <c r="I298" s="11">
        <v>2</v>
      </c>
      <c r="J298" s="11">
        <v>121</v>
      </c>
      <c r="K298" s="193">
        <f t="shared" si="79"/>
        <v>27</v>
      </c>
      <c r="L298" s="14">
        <f t="shared" si="80"/>
        <v>0.18243243243243243</v>
      </c>
      <c r="M298" s="15"/>
    </row>
    <row r="299" spans="1:13" s="43" customFormat="1" x14ac:dyDescent="0.25">
      <c r="A299" s="189"/>
      <c r="B299" s="190" t="s">
        <v>277</v>
      </c>
      <c r="C299" s="191">
        <v>28230</v>
      </c>
      <c r="D299" s="192" t="s">
        <v>332</v>
      </c>
      <c r="E299" s="189">
        <f t="shared" si="78"/>
        <v>68</v>
      </c>
      <c r="F299" s="189" t="s">
        <v>174</v>
      </c>
      <c r="G299" s="189">
        <v>8</v>
      </c>
      <c r="H299" s="11">
        <v>24</v>
      </c>
      <c r="I299" s="11">
        <v>25</v>
      </c>
      <c r="J299" s="11">
        <v>19</v>
      </c>
      <c r="K299" s="193">
        <f t="shared" si="79"/>
        <v>49</v>
      </c>
      <c r="L299" s="14">
        <f t="shared" si="80"/>
        <v>0.72058823529411764</v>
      </c>
      <c r="M299" s="15"/>
    </row>
    <row r="300" spans="1:13" s="43" customFormat="1" x14ac:dyDescent="0.25">
      <c r="A300" s="189"/>
      <c r="B300" s="190" t="s">
        <v>277</v>
      </c>
      <c r="C300" s="191">
        <v>28315</v>
      </c>
      <c r="D300" s="192" t="s">
        <v>333</v>
      </c>
      <c r="E300" s="189">
        <f t="shared" si="78"/>
        <v>204</v>
      </c>
      <c r="F300" s="189" t="s">
        <v>174</v>
      </c>
      <c r="G300" s="189">
        <v>8</v>
      </c>
      <c r="H300" s="11">
        <v>111</v>
      </c>
      <c r="I300" s="11">
        <v>23</v>
      </c>
      <c r="J300" s="11">
        <v>70</v>
      </c>
      <c r="K300" s="193">
        <f t="shared" si="79"/>
        <v>134</v>
      </c>
      <c r="L300" s="14">
        <f t="shared" si="80"/>
        <v>0.65686274509803921</v>
      </c>
      <c r="M300" s="15"/>
    </row>
    <row r="301" spans="1:13" s="43" customFormat="1" x14ac:dyDescent="0.25">
      <c r="A301" s="189"/>
      <c r="B301" s="190" t="s">
        <v>277</v>
      </c>
      <c r="C301" s="191">
        <v>28373</v>
      </c>
      <c r="D301" s="192" t="s">
        <v>334</v>
      </c>
      <c r="E301" s="189">
        <f t="shared" si="78"/>
        <v>63</v>
      </c>
      <c r="F301" s="189">
        <v>5</v>
      </c>
      <c r="G301" s="189">
        <v>8</v>
      </c>
      <c r="H301" s="11">
        <v>53</v>
      </c>
      <c r="I301" s="11">
        <v>4</v>
      </c>
      <c r="J301" s="11">
        <v>6</v>
      </c>
      <c r="K301" s="193">
        <f t="shared" si="79"/>
        <v>57</v>
      </c>
      <c r="L301" s="14">
        <f t="shared" si="80"/>
        <v>0.90476190476190477</v>
      </c>
      <c r="M301" s="15"/>
    </row>
    <row r="302" spans="1:13" s="43" customFormat="1" x14ac:dyDescent="0.25">
      <c r="A302" s="189"/>
      <c r="B302" s="190" t="s">
        <v>277</v>
      </c>
      <c r="C302" s="191">
        <v>28376</v>
      </c>
      <c r="D302" s="192" t="s">
        <v>335</v>
      </c>
      <c r="E302" s="189">
        <f t="shared" si="78"/>
        <v>35</v>
      </c>
      <c r="F302" s="189">
        <v>9</v>
      </c>
      <c r="G302" s="189">
        <v>12</v>
      </c>
      <c r="H302" s="11">
        <v>35</v>
      </c>
      <c r="I302" s="11">
        <v>0</v>
      </c>
      <c r="J302" s="11">
        <v>0</v>
      </c>
      <c r="K302" s="193">
        <f t="shared" si="79"/>
        <v>35</v>
      </c>
      <c r="L302" s="14">
        <f t="shared" si="80"/>
        <v>1</v>
      </c>
      <c r="M302" s="15"/>
    </row>
    <row r="303" spans="1:13" s="43" customFormat="1" x14ac:dyDescent="0.25">
      <c r="A303" s="189"/>
      <c r="B303" s="190" t="s">
        <v>277</v>
      </c>
      <c r="C303" s="191">
        <v>28382</v>
      </c>
      <c r="D303" s="192" t="s">
        <v>336</v>
      </c>
      <c r="E303" s="189">
        <f t="shared" si="78"/>
        <v>66</v>
      </c>
      <c r="F303" s="189">
        <v>5</v>
      </c>
      <c r="G303" s="189">
        <v>8</v>
      </c>
      <c r="H303" s="11">
        <v>46</v>
      </c>
      <c r="I303" s="11">
        <v>17</v>
      </c>
      <c r="J303" s="11">
        <v>3</v>
      </c>
      <c r="K303" s="193">
        <f t="shared" si="79"/>
        <v>63</v>
      </c>
      <c r="L303" s="14">
        <f t="shared" si="80"/>
        <v>0.95454545454545459</v>
      </c>
      <c r="M303" s="15"/>
    </row>
    <row r="304" spans="1:13" s="43" customFormat="1" x14ac:dyDescent="0.25">
      <c r="A304" s="189"/>
      <c r="B304" s="190" t="s">
        <v>277</v>
      </c>
      <c r="C304" s="191">
        <v>28387</v>
      </c>
      <c r="D304" s="192" t="s">
        <v>337</v>
      </c>
      <c r="E304" s="189">
        <f t="shared" si="78"/>
        <v>114</v>
      </c>
      <c r="F304" s="189" t="s">
        <v>174</v>
      </c>
      <c r="G304" s="189">
        <v>12</v>
      </c>
      <c r="H304" s="11">
        <v>86</v>
      </c>
      <c r="I304" s="11">
        <v>13</v>
      </c>
      <c r="J304" s="11">
        <v>15</v>
      </c>
      <c r="K304" s="193">
        <f t="shared" si="79"/>
        <v>99</v>
      </c>
      <c r="L304" s="14">
        <f t="shared" si="80"/>
        <v>0.86842105263157898</v>
      </c>
      <c r="M304" s="15"/>
    </row>
    <row r="305" spans="1:13" s="43" customFormat="1" ht="13.8" thickBot="1" x14ac:dyDescent="0.3">
      <c r="A305" s="189"/>
      <c r="B305" s="190" t="s">
        <v>277</v>
      </c>
      <c r="C305" s="122">
        <v>28880</v>
      </c>
      <c r="D305" s="192" t="s">
        <v>338</v>
      </c>
      <c r="E305" s="121">
        <f t="shared" si="78"/>
        <v>41</v>
      </c>
      <c r="F305" s="189">
        <v>9</v>
      </c>
      <c r="G305" s="189">
        <v>12</v>
      </c>
      <c r="H305" s="16">
        <v>31</v>
      </c>
      <c r="I305" s="16">
        <v>0</v>
      </c>
      <c r="J305" s="16">
        <v>10</v>
      </c>
      <c r="K305" s="122">
        <f t="shared" si="79"/>
        <v>31</v>
      </c>
      <c r="L305" s="34">
        <f t="shared" si="80"/>
        <v>0.75609756097560976</v>
      </c>
      <c r="M305" s="35"/>
    </row>
    <row r="306" spans="1:13" s="146" customFormat="1" x14ac:dyDescent="0.25">
      <c r="A306" s="97"/>
      <c r="B306" s="98"/>
      <c r="C306" s="194">
        <f>COUNT(C296:C305)</f>
        <v>10</v>
      </c>
      <c r="D306" s="100" t="s">
        <v>91</v>
      </c>
      <c r="E306" s="101">
        <f>SUBTOTAL(9,E296:E305)</f>
        <v>1207</v>
      </c>
      <c r="F306" s="195"/>
      <c r="G306" s="195"/>
      <c r="H306" s="101">
        <f>SUBTOTAL(9,H296:H305)</f>
        <v>503</v>
      </c>
      <c r="I306" s="101">
        <f>SUBTOTAL(9,I296:I305)</f>
        <v>140</v>
      </c>
      <c r="J306" s="101">
        <f>SUBTOTAL(9,J296:J305)</f>
        <v>564</v>
      </c>
      <c r="K306" s="101">
        <f>SUBTOTAL(9,K296:K305)</f>
        <v>643</v>
      </c>
      <c r="L306" s="196">
        <f t="shared" si="80"/>
        <v>0.53272576636288316</v>
      </c>
      <c r="M306" s="67"/>
    </row>
    <row r="307" spans="1:13" x14ac:dyDescent="0.25">
      <c r="F307" s="11"/>
      <c r="G307" s="11"/>
      <c r="H307" s="11"/>
      <c r="I307" s="11"/>
      <c r="J307" s="11"/>
    </row>
    <row r="308" spans="1:13" x14ac:dyDescent="0.25">
      <c r="A308" s="64"/>
      <c r="B308" s="64" t="s">
        <v>339</v>
      </c>
      <c r="C308" s="64">
        <f>C278+C281+C294+C306</f>
        <v>60</v>
      </c>
      <c r="D308" s="197" t="s">
        <v>340</v>
      </c>
      <c r="E308" s="198">
        <f>E278+E281+E294+E306</f>
        <v>27150</v>
      </c>
      <c r="F308" s="64"/>
      <c r="G308" s="64"/>
      <c r="H308" s="64"/>
      <c r="I308" s="64"/>
      <c r="J308" s="64"/>
      <c r="K308" s="64"/>
      <c r="L308" s="64"/>
    </row>
    <row r="309" spans="1:13" x14ac:dyDescent="0.25">
      <c r="F309" s="11"/>
      <c r="G309" s="11"/>
      <c r="H309" s="11"/>
      <c r="I309" s="11"/>
      <c r="J309" s="11"/>
    </row>
    <row r="310" spans="1:13" x14ac:dyDescent="0.25">
      <c r="A310" s="10" t="s">
        <v>341</v>
      </c>
      <c r="B310" s="9" t="s">
        <v>342</v>
      </c>
      <c r="C310" s="11">
        <v>28702</v>
      </c>
      <c r="D310" s="9" t="s">
        <v>343</v>
      </c>
      <c r="E310" s="12">
        <f t="shared" ref="E310" si="81">+H310+I310+J310</f>
        <v>63</v>
      </c>
      <c r="F310" s="10" t="s">
        <v>14</v>
      </c>
      <c r="G310" s="11">
        <v>12</v>
      </c>
      <c r="H310" s="11">
        <v>40</v>
      </c>
      <c r="I310" s="11">
        <v>5</v>
      </c>
      <c r="J310" s="11">
        <v>18</v>
      </c>
      <c r="K310" s="10">
        <f t="shared" ref="K310" si="82">+H310+I310</f>
        <v>45</v>
      </c>
      <c r="L310" s="14">
        <f t="shared" ref="L310" si="83">K310/E310</f>
        <v>0.7142857142857143</v>
      </c>
      <c r="M310" s="15"/>
    </row>
    <row r="311" spans="1:13" ht="13.8" thickBot="1" x14ac:dyDescent="0.3">
      <c r="A311" s="10" t="s">
        <v>344</v>
      </c>
      <c r="B311" s="9" t="s">
        <v>345</v>
      </c>
      <c r="C311" s="16">
        <v>28703</v>
      </c>
      <c r="D311" s="9" t="s">
        <v>346</v>
      </c>
      <c r="E311" s="17">
        <f>+H311+I311+J311</f>
        <v>837</v>
      </c>
      <c r="F311" s="11">
        <v>9</v>
      </c>
      <c r="G311" s="11">
        <v>12</v>
      </c>
      <c r="H311" s="16">
        <v>478</v>
      </c>
      <c r="I311" s="16">
        <v>75</v>
      </c>
      <c r="J311" s="16">
        <v>284</v>
      </c>
      <c r="K311" s="33">
        <f>+H311+I311</f>
        <v>553</v>
      </c>
      <c r="L311" s="34">
        <f>K311/E311</f>
        <v>0.66069295101553172</v>
      </c>
      <c r="M311" s="35"/>
    </row>
    <row r="312" spans="1:13" x14ac:dyDescent="0.25">
      <c r="A312" s="138"/>
      <c r="B312" s="139"/>
      <c r="C312" s="140">
        <f>COUNT(C310:C311)</f>
        <v>2</v>
      </c>
      <c r="D312" s="141" t="s">
        <v>347</v>
      </c>
      <c r="E312" s="142">
        <f>SUBTOTAL(9,E310:E311)</f>
        <v>900</v>
      </c>
      <c r="F312" s="199"/>
      <c r="G312" s="199"/>
      <c r="H312" s="142">
        <f>SUBTOTAL(9,H310:H311)</f>
        <v>518</v>
      </c>
      <c r="I312" s="142">
        <f>SUBTOTAL(9,I310:I311)</f>
        <v>80</v>
      </c>
      <c r="J312" s="200">
        <f>SUBTOTAL(9,J310:J311)</f>
        <v>302</v>
      </c>
      <c r="K312" s="142">
        <f>SUBTOTAL(9,K310:K311)</f>
        <v>598</v>
      </c>
      <c r="L312" s="201">
        <f>K312/E312</f>
        <v>0.66444444444444439</v>
      </c>
      <c r="M312" s="29"/>
    </row>
    <row r="313" spans="1:13" x14ac:dyDescent="0.25">
      <c r="F313" s="11"/>
      <c r="G313" s="11"/>
      <c r="H313" s="11"/>
      <c r="I313" s="11"/>
      <c r="J313" s="11"/>
    </row>
    <row r="314" spans="1:13" x14ac:dyDescent="0.25">
      <c r="A314" s="10" t="s">
        <v>348</v>
      </c>
      <c r="B314" s="9" t="s">
        <v>349</v>
      </c>
      <c r="C314" s="11">
        <v>30102</v>
      </c>
      <c r="D314" s="9" t="s">
        <v>350</v>
      </c>
      <c r="E314" s="12">
        <f>+H314+I314+J314</f>
        <v>230</v>
      </c>
      <c r="F314" s="10" t="s">
        <v>20</v>
      </c>
      <c r="G314" s="11">
        <v>5</v>
      </c>
      <c r="H314" s="11">
        <v>56</v>
      </c>
      <c r="I314" s="11">
        <v>7</v>
      </c>
      <c r="J314" s="11">
        <v>167</v>
      </c>
      <c r="K314" s="10">
        <f t="shared" ref="K314:K318" si="84">+H314+I314</f>
        <v>63</v>
      </c>
      <c r="L314" s="14">
        <f t="shared" ref="L314:L319" si="85">K314/E314</f>
        <v>0.27391304347826084</v>
      </c>
      <c r="M314" s="15"/>
    </row>
    <row r="315" spans="1:13" x14ac:dyDescent="0.25">
      <c r="A315" s="10" t="s">
        <v>348</v>
      </c>
      <c r="B315" s="9" t="s">
        <v>349</v>
      </c>
      <c r="C315" s="11">
        <v>30103</v>
      </c>
      <c r="D315" s="9" t="s">
        <v>351</v>
      </c>
      <c r="E315" s="12">
        <f t="shared" ref="E315:E318" si="86">+H315+I315+J315</f>
        <v>143</v>
      </c>
      <c r="F315" s="10" t="s">
        <v>14</v>
      </c>
      <c r="G315" s="11">
        <v>5</v>
      </c>
      <c r="H315" s="11">
        <v>14</v>
      </c>
      <c r="I315" s="11">
        <v>5</v>
      </c>
      <c r="J315" s="11">
        <v>124</v>
      </c>
      <c r="K315" s="10">
        <f t="shared" si="84"/>
        <v>19</v>
      </c>
      <c r="L315" s="14">
        <f t="shared" si="85"/>
        <v>0.13286713286713286</v>
      </c>
      <c r="M315" s="15"/>
    </row>
    <row r="316" spans="1:13" x14ac:dyDescent="0.25">
      <c r="A316" s="10" t="s">
        <v>348</v>
      </c>
      <c r="B316" s="9" t="s">
        <v>349</v>
      </c>
      <c r="C316" s="11">
        <v>30104</v>
      </c>
      <c r="D316" s="9" t="s">
        <v>352</v>
      </c>
      <c r="E316" s="12">
        <f t="shared" si="86"/>
        <v>467</v>
      </c>
      <c r="F316" s="11">
        <v>9</v>
      </c>
      <c r="G316" s="11">
        <v>12</v>
      </c>
      <c r="H316" s="11">
        <v>67</v>
      </c>
      <c r="I316" s="11">
        <v>19</v>
      </c>
      <c r="J316" s="11">
        <v>381</v>
      </c>
      <c r="K316" s="10">
        <f t="shared" si="84"/>
        <v>86</v>
      </c>
      <c r="L316" s="14">
        <f t="shared" si="85"/>
        <v>0.1841541755888651</v>
      </c>
      <c r="M316" s="15"/>
    </row>
    <row r="317" spans="1:13" x14ac:dyDescent="0.25">
      <c r="A317" s="10" t="s">
        <v>348</v>
      </c>
      <c r="B317" s="9" t="s">
        <v>349</v>
      </c>
      <c r="C317" s="11">
        <v>30105</v>
      </c>
      <c r="D317" s="9" t="s">
        <v>353</v>
      </c>
      <c r="E317" s="12">
        <f t="shared" si="86"/>
        <v>364</v>
      </c>
      <c r="F317" s="11">
        <v>6</v>
      </c>
      <c r="G317" s="11">
        <v>8</v>
      </c>
      <c r="H317" s="11">
        <v>70</v>
      </c>
      <c r="I317" s="11">
        <v>11</v>
      </c>
      <c r="J317" s="11">
        <v>283</v>
      </c>
      <c r="K317" s="10">
        <f t="shared" si="84"/>
        <v>81</v>
      </c>
      <c r="L317" s="14">
        <f t="shared" si="85"/>
        <v>0.22252747252747251</v>
      </c>
      <c r="M317" s="15"/>
    </row>
    <row r="318" spans="1:13" ht="13.8" thickBot="1" x14ac:dyDescent="0.3">
      <c r="A318" s="10" t="s">
        <v>348</v>
      </c>
      <c r="B318" s="9" t="s">
        <v>349</v>
      </c>
      <c r="C318" s="16">
        <v>30106</v>
      </c>
      <c r="D318" s="9" t="s">
        <v>354</v>
      </c>
      <c r="E318" s="17">
        <f t="shared" si="86"/>
        <v>215</v>
      </c>
      <c r="F318" s="10" t="s">
        <v>20</v>
      </c>
      <c r="G318" s="11">
        <v>5</v>
      </c>
      <c r="H318" s="16">
        <v>23</v>
      </c>
      <c r="I318" s="16">
        <v>6</v>
      </c>
      <c r="J318" s="16">
        <v>186</v>
      </c>
      <c r="K318" s="33">
        <f t="shared" si="84"/>
        <v>29</v>
      </c>
      <c r="L318" s="34">
        <f t="shared" si="85"/>
        <v>0.13488372093023257</v>
      </c>
      <c r="M318" s="35"/>
    </row>
    <row r="319" spans="1:13" s="43" customFormat="1" x14ac:dyDescent="0.25">
      <c r="A319" s="164"/>
      <c r="B319" s="70" t="s">
        <v>355</v>
      </c>
      <c r="C319" s="106">
        <f>COUNT(C314:C318)</f>
        <v>5</v>
      </c>
      <c r="D319" s="105" t="s">
        <v>22</v>
      </c>
      <c r="E319" s="152">
        <f>SUBTOTAL(9,E314:E318)</f>
        <v>1419</v>
      </c>
      <c r="F319" s="69"/>
      <c r="G319" s="69"/>
      <c r="H319" s="152">
        <f>SUBTOTAL(9,H314:H318)</f>
        <v>230</v>
      </c>
      <c r="I319" s="152">
        <f>SUBTOTAL(9,I314:I318)</f>
        <v>48</v>
      </c>
      <c r="J319" s="153">
        <f>SUBTOTAL(9,J314:J318)</f>
        <v>1141</v>
      </c>
      <c r="K319" s="152">
        <f>SUBTOTAL(9,K314:K318)</f>
        <v>278</v>
      </c>
      <c r="L319" s="48">
        <f t="shared" si="85"/>
        <v>0.19591261451726569</v>
      </c>
      <c r="M319" s="29"/>
    </row>
    <row r="320" spans="1:13" x14ac:dyDescent="0.25">
      <c r="G320" s="11"/>
      <c r="H320" s="11"/>
      <c r="I320" s="11"/>
      <c r="J320" s="11"/>
    </row>
    <row r="321" spans="1:13" x14ac:dyDescent="0.25">
      <c r="A321" s="10" t="s">
        <v>356</v>
      </c>
      <c r="B321" s="9" t="s">
        <v>357</v>
      </c>
      <c r="C321" s="11">
        <v>31103</v>
      </c>
      <c r="D321" s="9" t="s">
        <v>358</v>
      </c>
      <c r="E321" s="12">
        <f>+H321+I321+J321</f>
        <v>269</v>
      </c>
      <c r="F321" s="10" t="s">
        <v>20</v>
      </c>
      <c r="G321" s="11">
        <v>5</v>
      </c>
      <c r="H321" s="11">
        <v>21</v>
      </c>
      <c r="I321" s="11">
        <v>4</v>
      </c>
      <c r="J321" s="11">
        <v>244</v>
      </c>
      <c r="K321" s="10">
        <f t="shared" ref="K321:K326" si="87">+H321+I321</f>
        <v>25</v>
      </c>
      <c r="L321" s="14">
        <f t="shared" ref="L321:L327" si="88">K321/E321</f>
        <v>9.2936802973977689E-2</v>
      </c>
      <c r="M321" s="15"/>
    </row>
    <row r="322" spans="1:13" x14ac:dyDescent="0.25">
      <c r="A322" s="10" t="s">
        <v>356</v>
      </c>
      <c r="B322" s="9" t="s">
        <v>357</v>
      </c>
      <c r="C322" s="11">
        <v>31104</v>
      </c>
      <c r="D322" s="9" t="s">
        <v>359</v>
      </c>
      <c r="E322" s="12">
        <f t="shared" ref="E322:E326" si="89">+H322+I322+J322</f>
        <v>248</v>
      </c>
      <c r="F322" s="10" t="s">
        <v>20</v>
      </c>
      <c r="G322" s="11">
        <v>5</v>
      </c>
      <c r="H322" s="11">
        <v>64</v>
      </c>
      <c r="I322" s="11">
        <v>12</v>
      </c>
      <c r="J322" s="11">
        <v>172</v>
      </c>
      <c r="K322" s="10">
        <f t="shared" si="87"/>
        <v>76</v>
      </c>
      <c r="L322" s="14">
        <f t="shared" si="88"/>
        <v>0.30645161290322581</v>
      </c>
      <c r="M322" s="15"/>
    </row>
    <row r="323" spans="1:13" x14ac:dyDescent="0.25">
      <c r="A323" s="10" t="s">
        <v>356</v>
      </c>
      <c r="B323" s="9" t="s">
        <v>357</v>
      </c>
      <c r="C323" s="11">
        <v>31105</v>
      </c>
      <c r="D323" s="9" t="s">
        <v>360</v>
      </c>
      <c r="E323" s="12">
        <f t="shared" si="89"/>
        <v>333</v>
      </c>
      <c r="F323" s="10" t="s">
        <v>14</v>
      </c>
      <c r="G323" s="11">
        <v>5</v>
      </c>
      <c r="H323" s="11">
        <v>41</v>
      </c>
      <c r="I323" s="11">
        <v>10</v>
      </c>
      <c r="J323" s="11">
        <v>282</v>
      </c>
      <c r="K323" s="10">
        <f t="shared" si="87"/>
        <v>51</v>
      </c>
      <c r="L323" s="14">
        <f t="shared" si="88"/>
        <v>0.15315315315315314</v>
      </c>
      <c r="M323" s="15"/>
    </row>
    <row r="324" spans="1:13" x14ac:dyDescent="0.25">
      <c r="A324" s="10" t="s">
        <v>356</v>
      </c>
      <c r="B324" s="9" t="s">
        <v>357</v>
      </c>
      <c r="C324" s="11">
        <v>31107</v>
      </c>
      <c r="D324" s="9" t="s">
        <v>361</v>
      </c>
      <c r="E324" s="12">
        <f t="shared" si="89"/>
        <v>715</v>
      </c>
      <c r="F324" s="11">
        <v>9</v>
      </c>
      <c r="G324" s="11">
        <v>12</v>
      </c>
      <c r="H324" s="11">
        <v>83</v>
      </c>
      <c r="I324" s="11">
        <v>29</v>
      </c>
      <c r="J324" s="11">
        <v>603</v>
      </c>
      <c r="K324" s="10">
        <f t="shared" si="87"/>
        <v>112</v>
      </c>
      <c r="L324" s="14">
        <f t="shared" si="88"/>
        <v>0.15664335664335666</v>
      </c>
      <c r="M324" s="15"/>
    </row>
    <row r="325" spans="1:13" x14ac:dyDescent="0.25">
      <c r="A325" s="10" t="s">
        <v>356</v>
      </c>
      <c r="B325" s="9" t="s">
        <v>357</v>
      </c>
      <c r="C325" s="11">
        <v>31108</v>
      </c>
      <c r="D325" s="9" t="s">
        <v>362</v>
      </c>
      <c r="E325" s="12">
        <f t="shared" si="89"/>
        <v>219</v>
      </c>
      <c r="F325" s="10" t="s">
        <v>20</v>
      </c>
      <c r="G325" s="11">
        <v>5</v>
      </c>
      <c r="H325" s="11">
        <v>26</v>
      </c>
      <c r="I325" s="11">
        <v>8</v>
      </c>
      <c r="J325" s="11">
        <v>185</v>
      </c>
      <c r="K325" s="10">
        <f t="shared" si="87"/>
        <v>34</v>
      </c>
      <c r="L325" s="14">
        <f t="shared" si="88"/>
        <v>0.15525114155251141</v>
      </c>
      <c r="M325" s="15"/>
    </row>
    <row r="326" spans="1:13" ht="13.8" thickBot="1" x14ac:dyDescent="0.3">
      <c r="A326" s="10" t="s">
        <v>356</v>
      </c>
      <c r="B326" s="9" t="s">
        <v>357</v>
      </c>
      <c r="C326" s="16">
        <v>31109</v>
      </c>
      <c r="D326" s="9" t="s">
        <v>363</v>
      </c>
      <c r="E326" s="17">
        <f t="shared" si="89"/>
        <v>585</v>
      </c>
      <c r="F326" s="11">
        <v>6</v>
      </c>
      <c r="G326" s="11">
        <v>8</v>
      </c>
      <c r="H326" s="16">
        <v>68</v>
      </c>
      <c r="I326" s="16">
        <v>21</v>
      </c>
      <c r="J326" s="16">
        <v>496</v>
      </c>
      <c r="K326" s="33">
        <f t="shared" si="87"/>
        <v>89</v>
      </c>
      <c r="L326" s="34">
        <f t="shared" si="88"/>
        <v>0.15213675213675212</v>
      </c>
      <c r="M326" s="35"/>
    </row>
    <row r="327" spans="1:13" s="43" customFormat="1" x14ac:dyDescent="0.25">
      <c r="A327" s="164"/>
      <c r="B327" s="162" t="s">
        <v>364</v>
      </c>
      <c r="C327" s="202">
        <f>COUNT(C321:C326)</f>
        <v>6</v>
      </c>
      <c r="D327" s="105" t="s">
        <v>22</v>
      </c>
      <c r="E327" s="152">
        <f>SUBTOTAL(9,E321:E326)</f>
        <v>2369</v>
      </c>
      <c r="F327" s="69"/>
      <c r="G327" s="69"/>
      <c r="H327" s="152">
        <f>SUBTOTAL(9,H321:H326)</f>
        <v>303</v>
      </c>
      <c r="I327" s="152">
        <f>SUBTOTAL(9,I321:I326)</f>
        <v>84</v>
      </c>
      <c r="J327" s="153">
        <f>SUBTOTAL(9,J321:J326)</f>
        <v>1982</v>
      </c>
      <c r="K327" s="152">
        <f>SUBTOTAL(9,K321:K326)</f>
        <v>387</v>
      </c>
      <c r="L327" s="48">
        <f t="shared" si="88"/>
        <v>0.163360067539046</v>
      </c>
      <c r="M327" s="29"/>
    </row>
    <row r="328" spans="1:13" x14ac:dyDescent="0.25">
      <c r="G328" s="11"/>
      <c r="H328" s="11"/>
      <c r="I328" s="11"/>
      <c r="J328" s="11"/>
    </row>
    <row r="329" spans="1:13" x14ac:dyDescent="0.25">
      <c r="A329" s="10" t="s">
        <v>365</v>
      </c>
      <c r="B329" s="30" t="s">
        <v>366</v>
      </c>
      <c r="C329" s="11">
        <v>32103</v>
      </c>
      <c r="D329" s="9" t="s">
        <v>367</v>
      </c>
      <c r="E329" s="12">
        <f>+H329+I329+J329</f>
        <v>261</v>
      </c>
      <c r="F329" s="10" t="s">
        <v>20</v>
      </c>
      <c r="G329" s="11">
        <v>4</v>
      </c>
      <c r="H329" s="11">
        <v>40</v>
      </c>
      <c r="I329" s="11">
        <v>5</v>
      </c>
      <c r="J329" s="11">
        <v>216</v>
      </c>
      <c r="K329" s="10">
        <f t="shared" ref="K329:K336" si="90">+H329+I329</f>
        <v>45</v>
      </c>
      <c r="L329" s="14">
        <f t="shared" ref="L329:L336" si="91">K329/E329</f>
        <v>0.17241379310344829</v>
      </c>
      <c r="M329" s="15"/>
    </row>
    <row r="330" spans="1:13" x14ac:dyDescent="0.25">
      <c r="A330" s="10" t="s">
        <v>365</v>
      </c>
      <c r="B330" s="30" t="s">
        <v>366</v>
      </c>
      <c r="C330" s="11">
        <v>32105</v>
      </c>
      <c r="D330" s="9" t="s">
        <v>368</v>
      </c>
      <c r="E330" s="12">
        <f t="shared" ref="E330:E336" si="92">+H330+I330+J330</f>
        <v>110</v>
      </c>
      <c r="F330" s="10" t="s">
        <v>14</v>
      </c>
      <c r="G330" s="10" t="s">
        <v>156</v>
      </c>
      <c r="H330" s="11">
        <v>23</v>
      </c>
      <c r="I330" s="11">
        <v>3</v>
      </c>
      <c r="J330" s="11">
        <v>84</v>
      </c>
      <c r="K330" s="10">
        <f t="shared" si="90"/>
        <v>26</v>
      </c>
      <c r="L330" s="15">
        <f t="shared" si="91"/>
        <v>0.23636363636363636</v>
      </c>
      <c r="M330" s="15"/>
    </row>
    <row r="331" spans="1:13" x14ac:dyDescent="0.25">
      <c r="A331" s="10" t="s">
        <v>365</v>
      </c>
      <c r="B331" s="30" t="s">
        <v>366</v>
      </c>
      <c r="C331" s="11">
        <v>32107</v>
      </c>
      <c r="D331" s="9" t="s">
        <v>369</v>
      </c>
      <c r="E331" s="12">
        <f t="shared" si="92"/>
        <v>358</v>
      </c>
      <c r="F331" s="10" t="s">
        <v>20</v>
      </c>
      <c r="G331" s="11">
        <v>4</v>
      </c>
      <c r="H331" s="11">
        <v>72</v>
      </c>
      <c r="I331" s="11">
        <v>6</v>
      </c>
      <c r="J331" s="11">
        <v>280</v>
      </c>
      <c r="K331" s="10">
        <f t="shared" si="90"/>
        <v>78</v>
      </c>
      <c r="L331" s="14">
        <f t="shared" si="91"/>
        <v>0.21787709497206703</v>
      </c>
      <c r="M331" s="15"/>
    </row>
    <row r="332" spans="1:13" x14ac:dyDescent="0.25">
      <c r="A332" s="10" t="s">
        <v>365</v>
      </c>
      <c r="B332" s="30" t="s">
        <v>366</v>
      </c>
      <c r="C332" s="11">
        <v>32108</v>
      </c>
      <c r="D332" s="9" t="s">
        <v>370</v>
      </c>
      <c r="E332" s="12">
        <f t="shared" si="92"/>
        <v>1042</v>
      </c>
      <c r="F332" s="11">
        <v>9</v>
      </c>
      <c r="G332" s="11">
        <v>12</v>
      </c>
      <c r="H332" s="11">
        <v>182</v>
      </c>
      <c r="I332" s="11">
        <v>28</v>
      </c>
      <c r="J332" s="11">
        <v>832</v>
      </c>
      <c r="K332" s="10">
        <f t="shared" si="90"/>
        <v>210</v>
      </c>
      <c r="L332" s="14">
        <f t="shared" si="91"/>
        <v>0.20153550863723607</v>
      </c>
      <c r="M332" s="15"/>
    </row>
    <row r="333" spans="1:13" x14ac:dyDescent="0.25">
      <c r="A333" s="10" t="s">
        <v>365</v>
      </c>
      <c r="B333" s="30" t="s">
        <v>366</v>
      </c>
      <c r="C333" s="11">
        <v>32110</v>
      </c>
      <c r="D333" s="9" t="s">
        <v>371</v>
      </c>
      <c r="E333" s="12">
        <f t="shared" si="92"/>
        <v>523</v>
      </c>
      <c r="F333" s="11">
        <v>7</v>
      </c>
      <c r="G333" s="11">
        <v>8</v>
      </c>
      <c r="H333" s="11">
        <v>91</v>
      </c>
      <c r="I333" s="11">
        <v>10</v>
      </c>
      <c r="J333" s="11">
        <v>422</v>
      </c>
      <c r="K333" s="10">
        <f t="shared" si="90"/>
        <v>101</v>
      </c>
      <c r="L333" s="14">
        <f t="shared" si="91"/>
        <v>0.19311663479923519</v>
      </c>
      <c r="M333" s="15"/>
    </row>
    <row r="334" spans="1:13" x14ac:dyDescent="0.25">
      <c r="A334" s="10" t="s">
        <v>365</v>
      </c>
      <c r="B334" s="30" t="s">
        <v>366</v>
      </c>
      <c r="C334" s="11">
        <v>32112</v>
      </c>
      <c r="D334" s="9" t="s">
        <v>372</v>
      </c>
      <c r="E334" s="12">
        <f t="shared" si="92"/>
        <v>278</v>
      </c>
      <c r="F334" s="10" t="s">
        <v>20</v>
      </c>
      <c r="G334" s="11">
        <v>4</v>
      </c>
      <c r="H334" s="11">
        <v>60</v>
      </c>
      <c r="I334" s="11">
        <v>2</v>
      </c>
      <c r="J334" s="11">
        <v>216</v>
      </c>
      <c r="K334" s="10">
        <f t="shared" si="90"/>
        <v>62</v>
      </c>
      <c r="L334" s="14">
        <f t="shared" si="91"/>
        <v>0.22302158273381295</v>
      </c>
      <c r="M334" s="15"/>
    </row>
    <row r="335" spans="1:13" x14ac:dyDescent="0.25">
      <c r="A335" s="10" t="s">
        <v>365</v>
      </c>
      <c r="B335" s="30" t="s">
        <v>366</v>
      </c>
      <c r="C335" s="11">
        <v>32113</v>
      </c>
      <c r="D335" s="9" t="s">
        <v>373</v>
      </c>
      <c r="E335" s="12">
        <f t="shared" si="92"/>
        <v>210</v>
      </c>
      <c r="F335" s="10" t="s">
        <v>20</v>
      </c>
      <c r="G335" s="11">
        <v>4</v>
      </c>
      <c r="H335" s="11">
        <v>20</v>
      </c>
      <c r="I335" s="11">
        <v>2</v>
      </c>
      <c r="J335" s="11">
        <v>188</v>
      </c>
      <c r="K335" s="10">
        <f t="shared" si="90"/>
        <v>22</v>
      </c>
      <c r="L335" s="14">
        <f t="shared" si="91"/>
        <v>0.10476190476190476</v>
      </c>
      <c r="M335" s="15"/>
    </row>
    <row r="336" spans="1:13" ht="13.8" thickBot="1" x14ac:dyDescent="0.3">
      <c r="A336" s="10" t="s">
        <v>365</v>
      </c>
      <c r="B336" s="30" t="s">
        <v>366</v>
      </c>
      <c r="C336" s="16">
        <v>32114</v>
      </c>
      <c r="D336" s="9" t="s">
        <v>374</v>
      </c>
      <c r="E336" s="17">
        <f t="shared" si="92"/>
        <v>520</v>
      </c>
      <c r="F336" s="11">
        <v>5</v>
      </c>
      <c r="G336" s="11">
        <v>6</v>
      </c>
      <c r="H336" s="16">
        <v>84</v>
      </c>
      <c r="I336" s="16">
        <v>11</v>
      </c>
      <c r="J336" s="16">
        <v>425</v>
      </c>
      <c r="K336" s="33">
        <f t="shared" si="90"/>
        <v>95</v>
      </c>
      <c r="L336" s="34">
        <f t="shared" si="91"/>
        <v>0.18269230769230768</v>
      </c>
      <c r="M336" s="35"/>
    </row>
    <row r="337" spans="1:13" s="43" customFormat="1" x14ac:dyDescent="0.25">
      <c r="A337" s="164"/>
      <c r="B337" s="162" t="s">
        <v>375</v>
      </c>
      <c r="C337" s="106">
        <f>COUNT(C329:C336)</f>
        <v>8</v>
      </c>
      <c r="D337" s="105" t="s">
        <v>22</v>
      </c>
      <c r="E337" s="152">
        <f>SUBTOTAL(9,E329:E336)</f>
        <v>3302</v>
      </c>
      <c r="F337" s="69"/>
      <c r="G337" s="69"/>
      <c r="H337" s="152">
        <f>SUBTOTAL(9,H329:H336)</f>
        <v>572</v>
      </c>
      <c r="I337" s="152">
        <f>SUBTOTAL(9,I329:I336)</f>
        <v>67</v>
      </c>
      <c r="J337" s="153">
        <f>SUBTOTAL(9,J329:J336)</f>
        <v>2663</v>
      </c>
      <c r="K337" s="152">
        <f>SUBTOTAL(9,K329:K336)</f>
        <v>639</v>
      </c>
      <c r="L337" s="48">
        <f>K337/E337</f>
        <v>0.193519079345851</v>
      </c>
      <c r="M337" s="29"/>
    </row>
    <row r="338" spans="1:13" x14ac:dyDescent="0.25">
      <c r="G338" s="11"/>
      <c r="H338" s="11"/>
      <c r="I338" s="11"/>
      <c r="J338" s="11"/>
    </row>
    <row r="339" spans="1:13" x14ac:dyDescent="0.25">
      <c r="A339" s="10" t="s">
        <v>376</v>
      </c>
      <c r="B339" s="9" t="s">
        <v>377</v>
      </c>
      <c r="C339" s="50">
        <v>23601</v>
      </c>
      <c r="D339" s="9" t="s">
        <v>377</v>
      </c>
      <c r="E339" s="49">
        <f>+H339+I339+J339</f>
        <v>167</v>
      </c>
      <c r="F339" s="10" t="s">
        <v>20</v>
      </c>
      <c r="G339" s="11">
        <v>8</v>
      </c>
      <c r="H339" s="50">
        <v>17</v>
      </c>
      <c r="I339" s="50">
        <v>3</v>
      </c>
      <c r="J339" s="50">
        <v>147</v>
      </c>
      <c r="K339" s="51">
        <f>+H339+I339</f>
        <v>20</v>
      </c>
      <c r="L339" s="52">
        <f>K339/E339</f>
        <v>0.11976047904191617</v>
      </c>
      <c r="M339" s="35"/>
    </row>
    <row r="340" spans="1:13" ht="13.8" thickBot="1" x14ac:dyDescent="0.3">
      <c r="A340" s="10" t="s">
        <v>378</v>
      </c>
      <c r="B340" s="9" t="s">
        <v>379</v>
      </c>
      <c r="C340" s="16">
        <v>32601</v>
      </c>
      <c r="D340" s="9" t="s">
        <v>379</v>
      </c>
      <c r="E340" s="17">
        <f>+H340+I340+J340</f>
        <v>188</v>
      </c>
      <c r="F340" s="10" t="s">
        <v>20</v>
      </c>
      <c r="G340" s="11">
        <v>5</v>
      </c>
      <c r="H340" s="16">
        <v>28</v>
      </c>
      <c r="I340" s="16">
        <v>2</v>
      </c>
      <c r="J340" s="16">
        <v>158</v>
      </c>
      <c r="K340" s="33">
        <f>+H340+I340</f>
        <v>30</v>
      </c>
      <c r="L340" s="34">
        <f>K340/E340</f>
        <v>0.15957446808510639</v>
      </c>
      <c r="M340" s="35"/>
    </row>
    <row r="341" spans="1:13" x14ac:dyDescent="0.25">
      <c r="A341" s="53"/>
      <c r="B341" s="54"/>
      <c r="C341" s="167">
        <f>COUNT(C339:C340)</f>
        <v>2</v>
      </c>
      <c r="D341" s="94" t="s">
        <v>44</v>
      </c>
      <c r="E341" s="168">
        <f>SUBTOTAL(9,E339:E340)</f>
        <v>355</v>
      </c>
      <c r="F341" s="95"/>
      <c r="G341" s="95"/>
      <c r="H341" s="168">
        <f>SUBTOTAL(9,H339:H340)</f>
        <v>45</v>
      </c>
      <c r="I341" s="168">
        <f>SUBTOTAL(9,I339:I340)</f>
        <v>5</v>
      </c>
      <c r="J341" s="203">
        <f>SUBTOTAL(9,J339:J340)</f>
        <v>305</v>
      </c>
      <c r="K341" s="168">
        <f>SUBTOTAL(9,K339:K340)</f>
        <v>50</v>
      </c>
      <c r="L341" s="170">
        <f>K341/E341</f>
        <v>0.14084507042253522</v>
      </c>
      <c r="M341" s="67"/>
    </row>
    <row r="342" spans="1:13" s="146" customFormat="1" x14ac:dyDescent="0.25">
      <c r="A342" s="131"/>
      <c r="C342" s="147"/>
      <c r="D342" s="204"/>
      <c r="E342" s="149"/>
      <c r="F342" s="150"/>
      <c r="G342" s="150"/>
      <c r="H342" s="149"/>
      <c r="I342" s="149"/>
      <c r="J342" s="205"/>
      <c r="K342" s="149"/>
      <c r="L342" s="67"/>
      <c r="M342" s="67"/>
    </row>
    <row r="343" spans="1:13" s="148" customFormat="1" ht="13.8" thickBot="1" x14ac:dyDescent="0.3">
      <c r="A343" s="32"/>
      <c r="B343" s="146"/>
      <c r="C343" s="206">
        <v>32301</v>
      </c>
      <c r="D343" s="207" t="s">
        <v>380</v>
      </c>
      <c r="E343" s="17">
        <f>+H343+I343+J343</f>
        <v>45</v>
      </c>
      <c r="F343" s="150"/>
      <c r="G343" s="150"/>
      <c r="H343" s="208">
        <v>28</v>
      </c>
      <c r="I343" s="208">
        <v>2</v>
      </c>
      <c r="J343" s="208">
        <v>15</v>
      </c>
      <c r="K343" s="33">
        <f>+H343+I343</f>
        <v>30</v>
      </c>
      <c r="L343" s="34">
        <f>K343/E343</f>
        <v>0.66666666666666663</v>
      </c>
      <c r="M343" s="15"/>
    </row>
    <row r="344" spans="1:13" x14ac:dyDescent="0.25">
      <c r="A344" s="97"/>
      <c r="B344" s="98"/>
      <c r="C344" s="99">
        <f>COUNT(C343)</f>
        <v>1</v>
      </c>
      <c r="D344" s="100" t="s">
        <v>91</v>
      </c>
      <c r="E344" s="101">
        <f>SUBTOTAL(9,E343)</f>
        <v>45</v>
      </c>
      <c r="F344" s="102"/>
      <c r="G344" s="102"/>
      <c r="H344" s="101">
        <f>SUBTOTAL(9,H343)</f>
        <v>28</v>
      </c>
      <c r="I344" s="101">
        <f>SUBTOTAL(9,I343)</f>
        <v>2</v>
      </c>
      <c r="J344" s="102"/>
      <c r="K344" s="101">
        <f>SUBTOTAL(9,K343)</f>
        <v>30</v>
      </c>
      <c r="L344" s="103">
        <f>K344/E344</f>
        <v>0.66666666666666663</v>
      </c>
      <c r="M344" s="29"/>
    </row>
    <row r="345" spans="1:13" x14ac:dyDescent="0.25">
      <c r="G345" s="11"/>
      <c r="H345" s="11"/>
      <c r="I345" s="11"/>
      <c r="J345" s="11"/>
    </row>
    <row r="346" spans="1:13" s="68" customFormat="1" x14ac:dyDescent="0.25">
      <c r="A346" s="61"/>
      <c r="B346" s="62" t="s">
        <v>381</v>
      </c>
      <c r="C346" s="104">
        <f>+C337+C341+C344</f>
        <v>11</v>
      </c>
      <c r="D346" s="64" t="s">
        <v>176</v>
      </c>
      <c r="E346" s="65">
        <f>SUBTOTAL(9,E329:E341)</f>
        <v>3657</v>
      </c>
      <c r="F346" s="61"/>
      <c r="G346" s="61"/>
      <c r="H346" s="65">
        <f>SUBTOTAL(9,H329:H341)</f>
        <v>617</v>
      </c>
      <c r="I346" s="65">
        <f>SUBTOTAL(9,I329:I341)</f>
        <v>72</v>
      </c>
      <c r="J346" s="61"/>
      <c r="K346" s="65">
        <f>SUBTOTAL(9,K329:K341)</f>
        <v>689</v>
      </c>
      <c r="L346" s="66">
        <f>K346/E346</f>
        <v>0.18840579710144928</v>
      </c>
      <c r="M346" s="67"/>
    </row>
    <row r="347" spans="1:13" x14ac:dyDescent="0.25">
      <c r="G347" s="11"/>
      <c r="H347" s="11"/>
      <c r="I347" s="11"/>
      <c r="J347" s="11"/>
    </row>
    <row r="348" spans="1:13" x14ac:dyDescent="0.25">
      <c r="A348" s="10" t="s">
        <v>382</v>
      </c>
      <c r="B348" s="9" t="s">
        <v>383</v>
      </c>
      <c r="C348" s="11">
        <v>33105</v>
      </c>
      <c r="D348" s="9" t="s">
        <v>384</v>
      </c>
      <c r="E348" s="12">
        <f t="shared" ref="E348:E352" si="93">+H348+I348+J348</f>
        <v>220</v>
      </c>
      <c r="F348" s="10" t="s">
        <v>51</v>
      </c>
      <c r="G348" s="11">
        <v>4</v>
      </c>
      <c r="H348" s="11">
        <v>46</v>
      </c>
      <c r="I348" s="11">
        <v>16</v>
      </c>
      <c r="J348" s="11">
        <v>158</v>
      </c>
      <c r="K348" s="10">
        <f t="shared" ref="K348:K352" si="94">+H348+I348</f>
        <v>62</v>
      </c>
      <c r="L348" s="14">
        <f t="shared" ref="L348:L353" si="95">K348/E348</f>
        <v>0.2818181818181818</v>
      </c>
      <c r="M348" s="15"/>
    </row>
    <row r="349" spans="1:13" x14ac:dyDescent="0.25">
      <c r="A349" s="10" t="s">
        <v>382</v>
      </c>
      <c r="B349" s="9" t="s">
        <v>383</v>
      </c>
      <c r="C349" s="11">
        <v>33106</v>
      </c>
      <c r="D349" s="9" t="s">
        <v>385</v>
      </c>
      <c r="E349" s="12">
        <f t="shared" si="93"/>
        <v>241</v>
      </c>
      <c r="F349" s="10" t="s">
        <v>14</v>
      </c>
      <c r="G349" s="11">
        <v>4</v>
      </c>
      <c r="H349" s="11">
        <v>45</v>
      </c>
      <c r="I349" s="11">
        <v>10</v>
      </c>
      <c r="J349" s="11">
        <v>186</v>
      </c>
      <c r="K349" s="10">
        <f t="shared" si="94"/>
        <v>55</v>
      </c>
      <c r="L349" s="14">
        <f t="shared" si="95"/>
        <v>0.22821576763485477</v>
      </c>
      <c r="M349" s="15"/>
    </row>
    <row r="350" spans="1:13" x14ac:dyDescent="0.25">
      <c r="A350" s="10" t="s">
        <v>382</v>
      </c>
      <c r="B350" s="9" t="s">
        <v>383</v>
      </c>
      <c r="C350" s="11">
        <v>33107</v>
      </c>
      <c r="D350" s="9" t="s">
        <v>386</v>
      </c>
      <c r="E350" s="12">
        <f t="shared" si="93"/>
        <v>256</v>
      </c>
      <c r="F350" s="10" t="s">
        <v>14</v>
      </c>
      <c r="G350" s="11">
        <v>4</v>
      </c>
      <c r="H350" s="11">
        <v>75</v>
      </c>
      <c r="I350" s="11">
        <v>15</v>
      </c>
      <c r="J350" s="11">
        <v>166</v>
      </c>
      <c r="K350" s="10">
        <f t="shared" si="94"/>
        <v>90</v>
      </c>
      <c r="L350" s="14">
        <f t="shared" si="95"/>
        <v>0.3515625</v>
      </c>
      <c r="M350" s="15"/>
    </row>
    <row r="351" spans="1:13" x14ac:dyDescent="0.25">
      <c r="A351" s="10" t="s">
        <v>382</v>
      </c>
      <c r="B351" s="9" t="s">
        <v>383</v>
      </c>
      <c r="C351" s="11">
        <v>33108</v>
      </c>
      <c r="D351" s="9" t="s">
        <v>387</v>
      </c>
      <c r="E351" s="12">
        <f t="shared" si="93"/>
        <v>563</v>
      </c>
      <c r="F351" s="11">
        <v>9</v>
      </c>
      <c r="G351" s="11">
        <v>12</v>
      </c>
      <c r="H351" s="11">
        <v>111</v>
      </c>
      <c r="I351" s="11">
        <v>43</v>
      </c>
      <c r="J351" s="11">
        <v>409</v>
      </c>
      <c r="K351" s="10">
        <f t="shared" si="94"/>
        <v>154</v>
      </c>
      <c r="L351" s="14">
        <f t="shared" si="95"/>
        <v>0.27353463587921845</v>
      </c>
      <c r="M351" s="15"/>
    </row>
    <row r="352" spans="1:13" ht="13.8" thickBot="1" x14ac:dyDescent="0.3">
      <c r="A352" s="10" t="s">
        <v>382</v>
      </c>
      <c r="B352" s="9" t="s">
        <v>383</v>
      </c>
      <c r="C352" s="16">
        <v>33110</v>
      </c>
      <c r="D352" s="9" t="s">
        <v>388</v>
      </c>
      <c r="E352" s="17">
        <f t="shared" si="93"/>
        <v>576</v>
      </c>
      <c r="F352" s="11">
        <v>5</v>
      </c>
      <c r="G352" s="11">
        <v>8</v>
      </c>
      <c r="H352" s="16">
        <v>137</v>
      </c>
      <c r="I352" s="16">
        <v>33</v>
      </c>
      <c r="J352" s="16">
        <v>406</v>
      </c>
      <c r="K352" s="33">
        <f t="shared" si="94"/>
        <v>170</v>
      </c>
      <c r="L352" s="34">
        <f t="shared" si="95"/>
        <v>0.2951388888888889</v>
      </c>
      <c r="M352" s="35"/>
    </row>
    <row r="353" spans="1:13" s="43" customFormat="1" x14ac:dyDescent="0.25">
      <c r="A353" s="69"/>
      <c r="B353" s="70" t="s">
        <v>389</v>
      </c>
      <c r="C353" s="106">
        <f>COUNT(C348:C352)</f>
        <v>5</v>
      </c>
      <c r="D353" s="105" t="s">
        <v>22</v>
      </c>
      <c r="E353" s="152">
        <f>SUBTOTAL(9,E348:E352)</f>
        <v>1856</v>
      </c>
      <c r="F353" s="69"/>
      <c r="G353" s="69"/>
      <c r="H353" s="152">
        <f>SUBTOTAL(9,H348:H352)</f>
        <v>414</v>
      </c>
      <c r="I353" s="152">
        <f>SUBTOTAL(9,I348:I352)</f>
        <v>117</v>
      </c>
      <c r="J353" s="153">
        <f>SUBTOTAL(9,J348:J352)</f>
        <v>1325</v>
      </c>
      <c r="K353" s="152">
        <f>SUBTOTAL(9,K348:K352)</f>
        <v>531</v>
      </c>
      <c r="L353" s="48">
        <f t="shared" si="95"/>
        <v>0.28609913793103448</v>
      </c>
      <c r="M353" s="29"/>
    </row>
    <row r="354" spans="1:13" x14ac:dyDescent="0.25">
      <c r="G354" s="11"/>
      <c r="H354" s="11"/>
      <c r="I354" s="11"/>
      <c r="J354" s="11"/>
    </row>
    <row r="355" spans="1:13" x14ac:dyDescent="0.25">
      <c r="A355" s="10" t="s">
        <v>390</v>
      </c>
      <c r="B355" s="30" t="s">
        <v>391</v>
      </c>
      <c r="C355" s="11">
        <v>35101</v>
      </c>
      <c r="D355" s="9" t="s">
        <v>392</v>
      </c>
      <c r="E355" s="12">
        <f t="shared" ref="E355:E377" si="96">+H355+I355+J355</f>
        <v>245</v>
      </c>
      <c r="F355" s="10" t="s">
        <v>51</v>
      </c>
      <c r="G355" s="11">
        <v>6</v>
      </c>
      <c r="H355" s="11">
        <v>86</v>
      </c>
      <c r="I355" s="11">
        <v>13</v>
      </c>
      <c r="J355" s="11">
        <v>146</v>
      </c>
      <c r="K355" s="10">
        <f t="shared" ref="K355:K377" si="97">+H355+I355</f>
        <v>99</v>
      </c>
      <c r="L355" s="14">
        <f t="shared" ref="L355:L377" si="98">K355/E355</f>
        <v>0.40408163265306124</v>
      </c>
      <c r="M355" s="15"/>
    </row>
    <row r="356" spans="1:13" x14ac:dyDescent="0.25">
      <c r="A356" s="10" t="s">
        <v>390</v>
      </c>
      <c r="B356" s="30" t="s">
        <v>391</v>
      </c>
      <c r="C356" s="11">
        <v>35104</v>
      </c>
      <c r="D356" s="9" t="s">
        <v>393</v>
      </c>
      <c r="E356" s="12">
        <f t="shared" si="96"/>
        <v>372</v>
      </c>
      <c r="F356" s="10" t="s">
        <v>14</v>
      </c>
      <c r="G356" s="11">
        <v>6</v>
      </c>
      <c r="H356" s="11">
        <v>163</v>
      </c>
      <c r="I356" s="11">
        <v>33</v>
      </c>
      <c r="J356" s="11">
        <v>176</v>
      </c>
      <c r="K356" s="10">
        <f t="shared" si="97"/>
        <v>196</v>
      </c>
      <c r="L356" s="15">
        <f t="shared" si="98"/>
        <v>0.5268817204301075</v>
      </c>
      <c r="M356" s="15"/>
    </row>
    <row r="357" spans="1:13" x14ac:dyDescent="0.25">
      <c r="A357" s="10" t="s">
        <v>390</v>
      </c>
      <c r="B357" s="30" t="s">
        <v>391</v>
      </c>
      <c r="C357" s="11">
        <v>35114</v>
      </c>
      <c r="D357" s="9" t="s">
        <v>394</v>
      </c>
      <c r="E357" s="12">
        <f t="shared" si="96"/>
        <v>297</v>
      </c>
      <c r="F357" s="10" t="s">
        <v>51</v>
      </c>
      <c r="G357" s="11">
        <v>6</v>
      </c>
      <c r="H357" s="11">
        <v>64</v>
      </c>
      <c r="I357" s="11">
        <v>17</v>
      </c>
      <c r="J357" s="11">
        <v>216</v>
      </c>
      <c r="K357" s="10">
        <f t="shared" si="97"/>
        <v>81</v>
      </c>
      <c r="L357" s="15">
        <f t="shared" si="98"/>
        <v>0.27272727272727271</v>
      </c>
      <c r="M357" s="15"/>
    </row>
    <row r="358" spans="1:13" x14ac:dyDescent="0.25">
      <c r="A358" s="10" t="s">
        <v>390</v>
      </c>
      <c r="B358" s="30" t="s">
        <v>391</v>
      </c>
      <c r="C358" s="11">
        <v>35118</v>
      </c>
      <c r="D358" s="9" t="s">
        <v>395</v>
      </c>
      <c r="E358" s="12">
        <f t="shared" si="96"/>
        <v>518</v>
      </c>
      <c r="F358" s="11">
        <v>7</v>
      </c>
      <c r="G358" s="11">
        <v>8</v>
      </c>
      <c r="H358" s="11">
        <v>153</v>
      </c>
      <c r="I358" s="11">
        <v>33</v>
      </c>
      <c r="J358" s="11">
        <v>332</v>
      </c>
      <c r="K358" s="10">
        <f t="shared" si="97"/>
        <v>186</v>
      </c>
      <c r="L358" s="15">
        <f t="shared" si="98"/>
        <v>0.35907335907335908</v>
      </c>
      <c r="M358" s="15"/>
    </row>
    <row r="359" spans="1:13" x14ac:dyDescent="0.25">
      <c r="A359" s="10" t="s">
        <v>390</v>
      </c>
      <c r="B359" s="30" t="s">
        <v>391</v>
      </c>
      <c r="C359" s="11">
        <v>35119</v>
      </c>
      <c r="D359" s="9" t="s">
        <v>396</v>
      </c>
      <c r="E359" s="12">
        <f t="shared" si="96"/>
        <v>282</v>
      </c>
      <c r="F359" s="10" t="s">
        <v>51</v>
      </c>
      <c r="G359" s="11">
        <v>6</v>
      </c>
      <c r="H359" s="11">
        <v>86</v>
      </c>
      <c r="I359" s="11">
        <v>11</v>
      </c>
      <c r="J359" s="11">
        <v>185</v>
      </c>
      <c r="K359" s="10">
        <f t="shared" si="97"/>
        <v>97</v>
      </c>
      <c r="L359" s="15">
        <f t="shared" si="98"/>
        <v>0.34397163120567376</v>
      </c>
      <c r="M359" s="15"/>
    </row>
    <row r="360" spans="1:13" x14ac:dyDescent="0.25">
      <c r="A360" s="10" t="s">
        <v>390</v>
      </c>
      <c r="B360" s="30" t="s">
        <v>391</v>
      </c>
      <c r="C360" s="11">
        <v>35120</v>
      </c>
      <c r="D360" s="9" t="s">
        <v>397</v>
      </c>
      <c r="E360" s="12">
        <f t="shared" si="96"/>
        <v>425</v>
      </c>
      <c r="F360" s="11">
        <v>7</v>
      </c>
      <c r="G360" s="11">
        <v>8</v>
      </c>
      <c r="H360" s="11">
        <v>126</v>
      </c>
      <c r="I360" s="11">
        <v>38</v>
      </c>
      <c r="J360" s="11">
        <v>261</v>
      </c>
      <c r="K360" s="10">
        <f t="shared" si="97"/>
        <v>164</v>
      </c>
      <c r="L360" s="14">
        <f t="shared" si="98"/>
        <v>0.38588235294117645</v>
      </c>
      <c r="M360" s="15"/>
    </row>
    <row r="361" spans="1:13" x14ac:dyDescent="0.25">
      <c r="A361" s="10" t="s">
        <v>390</v>
      </c>
      <c r="B361" s="30" t="s">
        <v>391</v>
      </c>
      <c r="C361" s="11">
        <v>35121</v>
      </c>
      <c r="D361" s="9" t="s">
        <v>398</v>
      </c>
      <c r="E361" s="12">
        <f t="shared" si="96"/>
        <v>297</v>
      </c>
      <c r="F361" s="10" t="s">
        <v>51</v>
      </c>
      <c r="G361" s="11">
        <v>6</v>
      </c>
      <c r="H361" s="11">
        <v>90</v>
      </c>
      <c r="I361" s="11">
        <v>11</v>
      </c>
      <c r="J361" s="11">
        <v>196</v>
      </c>
      <c r="K361" s="10">
        <f t="shared" si="97"/>
        <v>101</v>
      </c>
      <c r="L361" s="14">
        <f t="shared" si="98"/>
        <v>0.34006734006734007</v>
      </c>
      <c r="M361" s="15"/>
    </row>
    <row r="362" spans="1:13" x14ac:dyDescent="0.25">
      <c r="A362" s="10" t="s">
        <v>390</v>
      </c>
      <c r="B362" s="30" t="s">
        <v>391</v>
      </c>
      <c r="C362" s="11">
        <v>35123</v>
      </c>
      <c r="D362" s="9" t="s">
        <v>399</v>
      </c>
      <c r="E362" s="12">
        <f t="shared" si="96"/>
        <v>232</v>
      </c>
      <c r="F362" s="10" t="s">
        <v>51</v>
      </c>
      <c r="G362" s="11">
        <v>6</v>
      </c>
      <c r="H362" s="11">
        <v>73</v>
      </c>
      <c r="I362" s="11">
        <v>24</v>
      </c>
      <c r="J362" s="11">
        <v>135</v>
      </c>
      <c r="K362" s="10">
        <f t="shared" si="97"/>
        <v>97</v>
      </c>
      <c r="L362" s="14">
        <f t="shared" si="98"/>
        <v>0.41810344827586204</v>
      </c>
      <c r="M362" s="15"/>
    </row>
    <row r="363" spans="1:13" x14ac:dyDescent="0.25">
      <c r="A363" s="10" t="s">
        <v>390</v>
      </c>
      <c r="B363" s="30" t="s">
        <v>391</v>
      </c>
      <c r="C363" s="11">
        <v>35124</v>
      </c>
      <c r="D363" s="9" t="s">
        <v>400</v>
      </c>
      <c r="E363" s="12">
        <f t="shared" si="96"/>
        <v>238</v>
      </c>
      <c r="F363" s="10" t="s">
        <v>51</v>
      </c>
      <c r="G363" s="11">
        <v>6</v>
      </c>
      <c r="H363" s="11">
        <v>59</v>
      </c>
      <c r="I363" s="11">
        <v>18</v>
      </c>
      <c r="J363" s="11">
        <v>161</v>
      </c>
      <c r="K363" s="10">
        <f t="shared" si="97"/>
        <v>77</v>
      </c>
      <c r="L363" s="14">
        <f t="shared" si="98"/>
        <v>0.3235294117647059</v>
      </c>
      <c r="M363" s="15"/>
    </row>
    <row r="364" spans="1:13" x14ac:dyDescent="0.25">
      <c r="A364" s="10" t="s">
        <v>390</v>
      </c>
      <c r="B364" s="30" t="s">
        <v>391</v>
      </c>
      <c r="C364" s="11">
        <v>35125</v>
      </c>
      <c r="D364" s="9" t="s">
        <v>401</v>
      </c>
      <c r="E364" s="12">
        <f t="shared" si="96"/>
        <v>245</v>
      </c>
      <c r="F364" s="10" t="s">
        <v>51</v>
      </c>
      <c r="G364" s="11">
        <v>6</v>
      </c>
      <c r="H364" s="11">
        <v>65</v>
      </c>
      <c r="I364" s="11">
        <v>4</v>
      </c>
      <c r="J364" s="11">
        <v>176</v>
      </c>
      <c r="K364" s="10">
        <f t="shared" si="97"/>
        <v>69</v>
      </c>
      <c r="L364" s="14">
        <f t="shared" si="98"/>
        <v>0.28163265306122448</v>
      </c>
      <c r="M364" s="15"/>
    </row>
    <row r="365" spans="1:13" x14ac:dyDescent="0.25">
      <c r="A365" s="10" t="s">
        <v>390</v>
      </c>
      <c r="B365" s="30" t="s">
        <v>391</v>
      </c>
      <c r="C365" s="11">
        <v>35127</v>
      </c>
      <c r="D365" s="9" t="s">
        <v>402</v>
      </c>
      <c r="E365" s="12">
        <f t="shared" si="96"/>
        <v>363</v>
      </c>
      <c r="F365" s="10" t="s">
        <v>51</v>
      </c>
      <c r="G365" s="11">
        <v>6</v>
      </c>
      <c r="H365" s="11">
        <v>111</v>
      </c>
      <c r="I365" s="11">
        <v>11</v>
      </c>
      <c r="J365" s="11">
        <v>241</v>
      </c>
      <c r="K365" s="10">
        <f t="shared" si="97"/>
        <v>122</v>
      </c>
      <c r="L365" s="14">
        <f t="shared" si="98"/>
        <v>0.33608815426997246</v>
      </c>
      <c r="M365" s="15"/>
    </row>
    <row r="366" spans="1:13" x14ac:dyDescent="0.25">
      <c r="A366" s="10" t="s">
        <v>390</v>
      </c>
      <c r="B366" s="30" t="s">
        <v>391</v>
      </c>
      <c r="C366" s="11">
        <v>35128</v>
      </c>
      <c r="D366" s="9" t="s">
        <v>403</v>
      </c>
      <c r="E366" s="12">
        <f t="shared" si="96"/>
        <v>290</v>
      </c>
      <c r="F366" s="10" t="s">
        <v>14</v>
      </c>
      <c r="G366" s="11">
        <v>6</v>
      </c>
      <c r="H366" s="11">
        <v>80</v>
      </c>
      <c r="I366" s="11">
        <v>11</v>
      </c>
      <c r="J366" s="11">
        <v>199</v>
      </c>
      <c r="K366" s="10">
        <f t="shared" si="97"/>
        <v>91</v>
      </c>
      <c r="L366" s="14">
        <f t="shared" si="98"/>
        <v>0.31379310344827588</v>
      </c>
      <c r="M366" s="15"/>
    </row>
    <row r="367" spans="1:13" x14ac:dyDescent="0.25">
      <c r="A367" s="10" t="s">
        <v>390</v>
      </c>
      <c r="B367" s="30" t="s">
        <v>391</v>
      </c>
      <c r="C367" s="11">
        <v>35129</v>
      </c>
      <c r="D367" s="9" t="s">
        <v>404</v>
      </c>
      <c r="E367" s="12">
        <f t="shared" si="96"/>
        <v>346</v>
      </c>
      <c r="F367" s="10" t="s">
        <v>14</v>
      </c>
      <c r="G367" s="11">
        <v>6</v>
      </c>
      <c r="H367" s="11">
        <v>142</v>
      </c>
      <c r="I367" s="11">
        <v>21</v>
      </c>
      <c r="J367" s="11">
        <v>183</v>
      </c>
      <c r="K367" s="10">
        <f t="shared" si="97"/>
        <v>163</v>
      </c>
      <c r="L367" s="14">
        <f t="shared" si="98"/>
        <v>0.47109826589595377</v>
      </c>
      <c r="M367" s="15"/>
    </row>
    <row r="368" spans="1:13" x14ac:dyDescent="0.25">
      <c r="A368" s="10" t="s">
        <v>390</v>
      </c>
      <c r="B368" s="30" t="s">
        <v>391</v>
      </c>
      <c r="C368" s="11">
        <v>35130</v>
      </c>
      <c r="D368" s="9" t="s">
        <v>405</v>
      </c>
      <c r="E368" s="12">
        <f t="shared" si="96"/>
        <v>834</v>
      </c>
      <c r="F368" s="11">
        <v>9</v>
      </c>
      <c r="G368" s="11">
        <v>12</v>
      </c>
      <c r="H368" s="11">
        <v>248</v>
      </c>
      <c r="I368" s="11">
        <v>58</v>
      </c>
      <c r="J368" s="11">
        <v>528</v>
      </c>
      <c r="K368" s="10">
        <f t="shared" si="97"/>
        <v>306</v>
      </c>
      <c r="L368" s="14">
        <f t="shared" si="98"/>
        <v>0.36690647482014388</v>
      </c>
      <c r="M368" s="15"/>
    </row>
    <row r="369" spans="1:13" x14ac:dyDescent="0.25">
      <c r="A369" s="10" t="s">
        <v>390</v>
      </c>
      <c r="B369" s="30" t="s">
        <v>391</v>
      </c>
      <c r="C369" s="11">
        <v>35131</v>
      </c>
      <c r="D369" s="9" t="s">
        <v>406</v>
      </c>
      <c r="E369" s="12">
        <f t="shared" si="96"/>
        <v>394</v>
      </c>
      <c r="F369" s="10" t="s">
        <v>51</v>
      </c>
      <c r="G369" s="11">
        <v>6</v>
      </c>
      <c r="H369" s="11">
        <v>67</v>
      </c>
      <c r="I369" s="11">
        <v>18</v>
      </c>
      <c r="J369" s="11">
        <v>309</v>
      </c>
      <c r="K369" s="10">
        <f t="shared" si="97"/>
        <v>85</v>
      </c>
      <c r="L369" s="14">
        <f t="shared" si="98"/>
        <v>0.21573604060913706</v>
      </c>
      <c r="M369" s="15"/>
    </row>
    <row r="370" spans="1:13" x14ac:dyDescent="0.25">
      <c r="A370" s="10" t="s">
        <v>390</v>
      </c>
      <c r="B370" s="30" t="s">
        <v>391</v>
      </c>
      <c r="C370" s="11">
        <v>35132</v>
      </c>
      <c r="D370" s="9" t="s">
        <v>407</v>
      </c>
      <c r="E370" s="12">
        <f t="shared" si="96"/>
        <v>260</v>
      </c>
      <c r="F370" s="10" t="s">
        <v>51</v>
      </c>
      <c r="G370" s="11">
        <v>6</v>
      </c>
      <c r="H370" s="11">
        <v>69</v>
      </c>
      <c r="I370" s="11">
        <v>23</v>
      </c>
      <c r="J370" s="11">
        <v>168</v>
      </c>
      <c r="K370" s="10">
        <f t="shared" si="97"/>
        <v>92</v>
      </c>
      <c r="L370" s="14">
        <f t="shared" si="98"/>
        <v>0.35384615384615387</v>
      </c>
      <c r="M370" s="15"/>
    </row>
    <row r="371" spans="1:13" x14ac:dyDescent="0.25">
      <c r="A371" s="10" t="s">
        <v>390</v>
      </c>
      <c r="B371" s="30" t="s">
        <v>391</v>
      </c>
      <c r="C371" s="11">
        <v>35133</v>
      </c>
      <c r="D371" s="9" t="s">
        <v>408</v>
      </c>
      <c r="E371" s="12">
        <f t="shared" si="96"/>
        <v>277</v>
      </c>
      <c r="F371" s="10" t="s">
        <v>51</v>
      </c>
      <c r="G371" s="11">
        <v>6</v>
      </c>
      <c r="H371" s="11">
        <v>66</v>
      </c>
      <c r="I371" s="11">
        <v>15</v>
      </c>
      <c r="J371" s="11">
        <v>196</v>
      </c>
      <c r="K371" s="10">
        <f t="shared" si="97"/>
        <v>81</v>
      </c>
      <c r="L371" s="14">
        <f t="shared" si="98"/>
        <v>0.29241877256317689</v>
      </c>
      <c r="M371" s="15"/>
    </row>
    <row r="372" spans="1:13" x14ac:dyDescent="0.25">
      <c r="A372" s="10" t="s">
        <v>390</v>
      </c>
      <c r="B372" s="30" t="s">
        <v>391</v>
      </c>
      <c r="C372" s="11">
        <v>35134</v>
      </c>
      <c r="D372" s="9" t="s">
        <v>409</v>
      </c>
      <c r="E372" s="12">
        <f t="shared" si="96"/>
        <v>967</v>
      </c>
      <c r="F372" s="11">
        <v>9</v>
      </c>
      <c r="G372" s="11">
        <v>12</v>
      </c>
      <c r="H372" s="11">
        <v>243</v>
      </c>
      <c r="I372" s="11">
        <v>60</v>
      </c>
      <c r="J372" s="11">
        <v>664</v>
      </c>
      <c r="K372" s="10">
        <f t="shared" si="97"/>
        <v>303</v>
      </c>
      <c r="L372" s="14">
        <f t="shared" si="98"/>
        <v>0.31334022750775592</v>
      </c>
      <c r="M372" s="15"/>
    </row>
    <row r="373" spans="1:13" x14ac:dyDescent="0.25">
      <c r="A373" s="10" t="s">
        <v>390</v>
      </c>
      <c r="B373" s="30" t="s">
        <v>391</v>
      </c>
      <c r="C373" s="11">
        <v>35135</v>
      </c>
      <c r="D373" s="9" t="s">
        <v>410</v>
      </c>
      <c r="E373" s="12">
        <f t="shared" si="96"/>
        <v>260</v>
      </c>
      <c r="F373" s="10" t="s">
        <v>51</v>
      </c>
      <c r="G373" s="11">
        <v>6</v>
      </c>
      <c r="H373" s="11">
        <v>73</v>
      </c>
      <c r="I373" s="11">
        <v>16</v>
      </c>
      <c r="J373" s="11">
        <v>171</v>
      </c>
      <c r="K373" s="10">
        <f t="shared" si="97"/>
        <v>89</v>
      </c>
      <c r="L373" s="14">
        <f t="shared" si="98"/>
        <v>0.34230769230769231</v>
      </c>
      <c r="M373" s="15"/>
    </row>
    <row r="374" spans="1:13" x14ac:dyDescent="0.25">
      <c r="A374" s="10" t="s">
        <v>390</v>
      </c>
      <c r="B374" s="30" t="s">
        <v>391</v>
      </c>
      <c r="C374" s="11">
        <v>35136</v>
      </c>
      <c r="D374" s="9" t="s">
        <v>411</v>
      </c>
      <c r="E374" s="12">
        <f t="shared" si="96"/>
        <v>311</v>
      </c>
      <c r="F374" s="10" t="s">
        <v>51</v>
      </c>
      <c r="G374" s="11">
        <v>6</v>
      </c>
      <c r="H374" s="11">
        <v>109</v>
      </c>
      <c r="I374" s="11">
        <v>14</v>
      </c>
      <c r="J374" s="11">
        <v>188</v>
      </c>
      <c r="K374" s="10">
        <f t="shared" si="97"/>
        <v>123</v>
      </c>
      <c r="L374" s="14">
        <f t="shared" si="98"/>
        <v>0.39549839228295819</v>
      </c>
      <c r="M374" s="15"/>
    </row>
    <row r="375" spans="1:13" x14ac:dyDescent="0.25">
      <c r="A375" s="10" t="s">
        <v>390</v>
      </c>
      <c r="B375" s="30" t="s">
        <v>391</v>
      </c>
      <c r="C375" s="11">
        <v>35137</v>
      </c>
      <c r="D375" s="9" t="s">
        <v>412</v>
      </c>
      <c r="E375" s="12">
        <f t="shared" si="96"/>
        <v>206</v>
      </c>
      <c r="F375" s="10" t="s">
        <v>14</v>
      </c>
      <c r="G375" s="10" t="s">
        <v>20</v>
      </c>
      <c r="H375" s="11">
        <v>48</v>
      </c>
      <c r="I375" s="11">
        <v>5</v>
      </c>
      <c r="J375" s="11">
        <v>153</v>
      </c>
      <c r="K375" s="10">
        <f t="shared" si="97"/>
        <v>53</v>
      </c>
      <c r="L375" s="14">
        <f t="shared" si="98"/>
        <v>0.25728155339805825</v>
      </c>
      <c r="M375" s="15"/>
    </row>
    <row r="376" spans="1:13" x14ac:dyDescent="0.25">
      <c r="A376" s="10" t="s">
        <v>390</v>
      </c>
      <c r="B376" s="30" t="s">
        <v>391</v>
      </c>
      <c r="C376" s="11">
        <v>35138</v>
      </c>
      <c r="D376" s="9" t="s">
        <v>413</v>
      </c>
      <c r="E376" s="12">
        <f t="shared" si="96"/>
        <v>952</v>
      </c>
      <c r="F376" s="11">
        <v>9</v>
      </c>
      <c r="G376" s="11">
        <v>12</v>
      </c>
      <c r="H376" s="11">
        <v>225</v>
      </c>
      <c r="I376" s="11">
        <v>63</v>
      </c>
      <c r="J376" s="11">
        <v>664</v>
      </c>
      <c r="K376" s="10">
        <f t="shared" si="97"/>
        <v>288</v>
      </c>
      <c r="L376" s="14">
        <f t="shared" si="98"/>
        <v>0.30252100840336132</v>
      </c>
      <c r="M376" s="15"/>
    </row>
    <row r="377" spans="1:13" ht="13.8" thickBot="1" x14ac:dyDescent="0.3">
      <c r="A377" s="10" t="s">
        <v>390</v>
      </c>
      <c r="B377" s="30" t="s">
        <v>391</v>
      </c>
      <c r="C377" s="16">
        <v>35139</v>
      </c>
      <c r="D377" s="9" t="s">
        <v>414</v>
      </c>
      <c r="E377" s="17">
        <f t="shared" si="96"/>
        <v>530</v>
      </c>
      <c r="F377" s="11">
        <v>7</v>
      </c>
      <c r="G377" s="11">
        <v>8</v>
      </c>
      <c r="H377" s="16">
        <v>145</v>
      </c>
      <c r="I377" s="16">
        <v>23</v>
      </c>
      <c r="J377" s="16">
        <v>362</v>
      </c>
      <c r="K377" s="33">
        <f t="shared" si="97"/>
        <v>168</v>
      </c>
      <c r="L377" s="34">
        <f t="shared" si="98"/>
        <v>0.31698113207547168</v>
      </c>
      <c r="M377" s="35"/>
    </row>
    <row r="378" spans="1:13" s="43" customFormat="1" x14ac:dyDescent="0.25">
      <c r="A378" s="164"/>
      <c r="B378" s="162" t="s">
        <v>415</v>
      </c>
      <c r="C378" s="106">
        <f>COUNT(C355:C377)</f>
        <v>23</v>
      </c>
      <c r="D378" s="105" t="s">
        <v>22</v>
      </c>
      <c r="E378" s="152">
        <f>SUBTOTAL(9,E355:E377)</f>
        <v>9141</v>
      </c>
      <c r="F378" s="69"/>
      <c r="G378" s="69"/>
      <c r="H378" s="152">
        <f>SUBTOTAL(9,H355:H377)</f>
        <v>2591</v>
      </c>
      <c r="I378" s="152">
        <f>SUBTOTAL(9,I355:I377)</f>
        <v>540</v>
      </c>
      <c r="J378" s="153">
        <f>SUBTOTAL(9,J355:J377)</f>
        <v>6010</v>
      </c>
      <c r="K378" s="152">
        <f>SUBTOTAL(9,K355:K377)</f>
        <v>3131</v>
      </c>
      <c r="L378" s="48">
        <f>K378/E378</f>
        <v>0.34252269992342194</v>
      </c>
      <c r="M378" s="29"/>
    </row>
    <row r="379" spans="1:13" x14ac:dyDescent="0.25">
      <c r="G379" s="11"/>
      <c r="H379" s="11"/>
      <c r="I379" s="11"/>
      <c r="J379" s="11"/>
    </row>
    <row r="380" spans="1:13" s="43" customFormat="1" ht="13.8" thickBot="1" x14ac:dyDescent="0.3">
      <c r="A380" s="119"/>
      <c r="B380" s="120" t="s">
        <v>416</v>
      </c>
      <c r="C380" s="121">
        <v>35141</v>
      </c>
      <c r="D380" s="120" t="s">
        <v>416</v>
      </c>
      <c r="E380" s="121">
        <f>+H380+I380+J380</f>
        <v>30</v>
      </c>
      <c r="F380" s="119">
        <v>9</v>
      </c>
      <c r="G380" s="119">
        <v>12</v>
      </c>
      <c r="H380" s="16">
        <v>22</v>
      </c>
      <c r="I380" s="16">
        <v>3</v>
      </c>
      <c r="J380" s="16">
        <v>5</v>
      </c>
      <c r="K380" s="33">
        <f>+H380+I380</f>
        <v>25</v>
      </c>
      <c r="L380" s="34">
        <f>K380/E380</f>
        <v>0.83333333333333337</v>
      </c>
      <c r="M380" s="35"/>
    </row>
    <row r="381" spans="1:13" x14ac:dyDescent="0.25">
      <c r="A381" s="123"/>
      <c r="B381" s="124"/>
      <c r="C381" s="209">
        <f>COUNT(C380)</f>
        <v>1</v>
      </c>
      <c r="D381" s="126" t="s">
        <v>172</v>
      </c>
      <c r="E381" s="127">
        <f>SUBTOTAL(9,E380)</f>
        <v>30</v>
      </c>
      <c r="F381" s="128"/>
      <c r="G381" s="128"/>
      <c r="H381" s="127">
        <f>SUBTOTAL(9,H380)</f>
        <v>22</v>
      </c>
      <c r="I381" s="127">
        <f>SUBTOTAL(9,I380)</f>
        <v>3</v>
      </c>
      <c r="J381" s="129"/>
      <c r="K381" s="127">
        <f>SUBTOTAL(9,K380)</f>
        <v>25</v>
      </c>
      <c r="L381" s="130">
        <f>K381/E381</f>
        <v>0.83333333333333337</v>
      </c>
      <c r="M381" s="29"/>
    </row>
    <row r="382" spans="1:13" x14ac:dyDescent="0.25">
      <c r="A382" s="10"/>
      <c r="E382" s="9"/>
      <c r="F382" s="11"/>
      <c r="G382" s="11"/>
      <c r="H382" s="11"/>
      <c r="I382" s="11"/>
      <c r="J382" s="11"/>
      <c r="K382" s="11"/>
      <c r="L382" s="10"/>
      <c r="M382" s="131"/>
    </row>
    <row r="383" spans="1:13" s="68" customFormat="1" x14ac:dyDescent="0.25">
      <c r="A383" s="61"/>
      <c r="B383" s="62" t="s">
        <v>417</v>
      </c>
      <c r="C383" s="104">
        <f>+C378+C381</f>
        <v>24</v>
      </c>
      <c r="D383" s="64" t="s">
        <v>176</v>
      </c>
      <c r="E383" s="65">
        <f>SUBTOTAL(9,E356:E381)</f>
        <v>8926</v>
      </c>
      <c r="F383" s="61"/>
      <c r="G383" s="61"/>
      <c r="H383" s="65">
        <f>SUBTOTAL(9,H356:H381)</f>
        <v>2527</v>
      </c>
      <c r="I383" s="65">
        <f>SUBTOTAL(9,I356:I381)</f>
        <v>530</v>
      </c>
      <c r="J383" s="61"/>
      <c r="K383" s="65">
        <f>SUBTOTAL(9,K356:K381)</f>
        <v>3057</v>
      </c>
      <c r="L383" s="66">
        <f>K383/E383</f>
        <v>0.34248263499887965</v>
      </c>
      <c r="M383" s="67"/>
    </row>
    <row r="384" spans="1:13" s="68" customFormat="1" x14ac:dyDescent="0.25">
      <c r="A384" s="171"/>
      <c r="B384" s="172"/>
      <c r="C384" s="173"/>
      <c r="D384" s="174"/>
      <c r="E384" s="175"/>
      <c r="F384" s="171"/>
      <c r="G384" s="171"/>
      <c r="H384" s="175"/>
      <c r="I384" s="175"/>
      <c r="J384" s="171"/>
      <c r="K384" s="175"/>
      <c r="L384" s="67"/>
      <c r="M384" s="67"/>
    </row>
    <row r="385" spans="1:13" x14ac:dyDescent="0.25">
      <c r="A385" s="10" t="s">
        <v>418</v>
      </c>
      <c r="B385" s="9" t="s">
        <v>419</v>
      </c>
      <c r="C385" s="11">
        <v>36101</v>
      </c>
      <c r="D385" s="9" t="s">
        <v>420</v>
      </c>
      <c r="E385" s="12">
        <f t="shared" ref="E385:E390" si="99">+H385+I385+J385</f>
        <v>201</v>
      </c>
      <c r="F385" s="10" t="s">
        <v>156</v>
      </c>
      <c r="G385" s="11">
        <v>4</v>
      </c>
      <c r="H385" s="11">
        <v>97</v>
      </c>
      <c r="I385" s="11">
        <v>8</v>
      </c>
      <c r="J385" s="11">
        <v>96</v>
      </c>
      <c r="K385" s="10">
        <f t="shared" ref="K385:K390" si="100">+H385+I385</f>
        <v>105</v>
      </c>
      <c r="L385" s="14">
        <f t="shared" ref="L385:L391" si="101">K385/E385</f>
        <v>0.52238805970149249</v>
      </c>
      <c r="M385" s="15"/>
    </row>
    <row r="386" spans="1:13" x14ac:dyDescent="0.25">
      <c r="A386" s="10" t="s">
        <v>418</v>
      </c>
      <c r="B386" s="9" t="s">
        <v>419</v>
      </c>
      <c r="C386" s="11">
        <v>36103</v>
      </c>
      <c r="D386" s="9" t="s">
        <v>421</v>
      </c>
      <c r="E386" s="12">
        <f t="shared" si="99"/>
        <v>882</v>
      </c>
      <c r="F386" s="11">
        <v>5</v>
      </c>
      <c r="G386" s="11">
        <v>8</v>
      </c>
      <c r="H386" s="11">
        <v>289</v>
      </c>
      <c r="I386" s="11">
        <v>55</v>
      </c>
      <c r="J386" s="11">
        <v>538</v>
      </c>
      <c r="K386" s="10">
        <f t="shared" si="100"/>
        <v>344</v>
      </c>
      <c r="L386" s="14">
        <f t="shared" si="101"/>
        <v>0.39002267573696148</v>
      </c>
      <c r="M386" s="15"/>
    </row>
    <row r="387" spans="1:13" x14ac:dyDescent="0.25">
      <c r="A387" s="10" t="s">
        <v>418</v>
      </c>
      <c r="B387" s="9" t="s">
        <v>419</v>
      </c>
      <c r="C387" s="11">
        <v>36104</v>
      </c>
      <c r="D387" s="9" t="s">
        <v>422</v>
      </c>
      <c r="E387" s="12">
        <f t="shared" si="99"/>
        <v>912</v>
      </c>
      <c r="F387" s="11">
        <v>9</v>
      </c>
      <c r="G387" s="11">
        <v>12</v>
      </c>
      <c r="H387" s="11">
        <v>254</v>
      </c>
      <c r="I387" s="11">
        <v>58</v>
      </c>
      <c r="J387" s="11">
        <v>600</v>
      </c>
      <c r="K387" s="10">
        <f t="shared" si="100"/>
        <v>312</v>
      </c>
      <c r="L387" s="14">
        <f t="shared" si="101"/>
        <v>0.34210526315789475</v>
      </c>
      <c r="M387" s="15"/>
    </row>
    <row r="388" spans="1:13" x14ac:dyDescent="0.25">
      <c r="A388" s="10" t="s">
        <v>418</v>
      </c>
      <c r="B388" s="9" t="s">
        <v>419</v>
      </c>
      <c r="C388" s="11">
        <v>36106</v>
      </c>
      <c r="D388" s="9" t="s">
        <v>423</v>
      </c>
      <c r="E388" s="12">
        <f t="shared" si="99"/>
        <v>372</v>
      </c>
      <c r="F388" s="10" t="s">
        <v>20</v>
      </c>
      <c r="G388" s="11">
        <v>4</v>
      </c>
      <c r="H388" s="11">
        <v>148</v>
      </c>
      <c r="I388" s="11">
        <v>20</v>
      </c>
      <c r="J388" s="11">
        <v>204</v>
      </c>
      <c r="K388" s="10">
        <f t="shared" si="100"/>
        <v>168</v>
      </c>
      <c r="L388" s="14">
        <f t="shared" si="101"/>
        <v>0.45161290322580644</v>
      </c>
      <c r="M388" s="15"/>
    </row>
    <row r="389" spans="1:13" x14ac:dyDescent="0.25">
      <c r="A389" s="10" t="s">
        <v>418</v>
      </c>
      <c r="B389" s="9" t="s">
        <v>419</v>
      </c>
      <c r="C389" s="11">
        <v>36109</v>
      </c>
      <c r="D389" s="9" t="s">
        <v>424</v>
      </c>
      <c r="E389" s="12">
        <f t="shared" si="99"/>
        <v>277</v>
      </c>
      <c r="F389" s="10" t="s">
        <v>20</v>
      </c>
      <c r="G389" s="11">
        <v>4</v>
      </c>
      <c r="H389" s="11">
        <v>47</v>
      </c>
      <c r="I389" s="11">
        <v>11</v>
      </c>
      <c r="J389" s="11">
        <v>219</v>
      </c>
      <c r="K389" s="10">
        <f t="shared" si="100"/>
        <v>58</v>
      </c>
      <c r="L389" s="14">
        <f t="shared" si="101"/>
        <v>0.20938628158844766</v>
      </c>
      <c r="M389" s="15"/>
    </row>
    <row r="390" spans="1:13" ht="13.8" thickBot="1" x14ac:dyDescent="0.3">
      <c r="A390" s="10" t="s">
        <v>418</v>
      </c>
      <c r="B390" s="9" t="s">
        <v>419</v>
      </c>
      <c r="C390" s="16">
        <v>36111</v>
      </c>
      <c r="D390" s="9" t="s">
        <v>425</v>
      </c>
      <c r="E390" s="17">
        <f t="shared" si="99"/>
        <v>323</v>
      </c>
      <c r="F390" s="10" t="s">
        <v>20</v>
      </c>
      <c r="G390" s="11">
        <v>4</v>
      </c>
      <c r="H390" s="16">
        <v>156</v>
      </c>
      <c r="I390" s="16">
        <v>21</v>
      </c>
      <c r="J390" s="16">
        <v>146</v>
      </c>
      <c r="K390" s="33">
        <f t="shared" si="100"/>
        <v>177</v>
      </c>
      <c r="L390" s="34">
        <f t="shared" si="101"/>
        <v>0.54798761609907121</v>
      </c>
      <c r="M390" s="35"/>
    </row>
    <row r="391" spans="1:13" s="43" customFormat="1" x14ac:dyDescent="0.25">
      <c r="A391" s="164"/>
      <c r="B391" s="162" t="s">
        <v>426</v>
      </c>
      <c r="C391" s="106">
        <f>COUNT(C385:C390)</f>
        <v>6</v>
      </c>
      <c r="D391" s="105" t="s">
        <v>22</v>
      </c>
      <c r="E391" s="152">
        <f>SUBTOTAL(9,E385:E390)</f>
        <v>2967</v>
      </c>
      <c r="F391" s="69"/>
      <c r="G391" s="69"/>
      <c r="H391" s="152">
        <f>SUBTOTAL(9,H385:H390)</f>
        <v>991</v>
      </c>
      <c r="I391" s="152">
        <f>SUBTOTAL(9,I385:I390)</f>
        <v>173</v>
      </c>
      <c r="J391" s="153">
        <f>SUBTOTAL(9,J385:J390)</f>
        <v>1803</v>
      </c>
      <c r="K391" s="152">
        <f>SUBTOTAL(9,K385:K390)</f>
        <v>1164</v>
      </c>
      <c r="L391" s="48">
        <f t="shared" si="101"/>
        <v>0.39231547017189078</v>
      </c>
      <c r="M391" s="29"/>
    </row>
    <row r="392" spans="1:13" ht="9" customHeight="1" x14ac:dyDescent="0.25">
      <c r="G392" s="11"/>
      <c r="H392" s="11"/>
      <c r="I392" s="11"/>
      <c r="J392" s="11"/>
    </row>
    <row r="393" spans="1:13" s="148" customFormat="1" ht="13.8" thickBot="1" x14ac:dyDescent="0.3">
      <c r="A393" s="32"/>
      <c r="B393" s="146"/>
      <c r="C393" s="206">
        <v>32301</v>
      </c>
      <c r="D393" s="207" t="s">
        <v>427</v>
      </c>
      <c r="E393" s="17">
        <f>+H393+I393+J393</f>
        <v>35</v>
      </c>
      <c r="F393" s="150"/>
      <c r="G393" s="150"/>
      <c r="H393" s="208">
        <v>26</v>
      </c>
      <c r="I393" s="208">
        <v>4</v>
      </c>
      <c r="J393" s="208">
        <v>5</v>
      </c>
      <c r="K393" s="33">
        <f>+H393+I393</f>
        <v>30</v>
      </c>
      <c r="L393" s="34">
        <f>K393/E393</f>
        <v>0.8571428571428571</v>
      </c>
      <c r="M393" s="15"/>
    </row>
    <row r="394" spans="1:13" x14ac:dyDescent="0.25">
      <c r="A394" s="97"/>
      <c r="B394" s="98"/>
      <c r="C394" s="99">
        <f>COUNT(C393)</f>
        <v>1</v>
      </c>
      <c r="D394" s="100" t="s">
        <v>91</v>
      </c>
      <c r="E394" s="101">
        <f>SUBTOTAL(9,E393)</f>
        <v>35</v>
      </c>
      <c r="F394" s="102"/>
      <c r="G394" s="102"/>
      <c r="H394" s="101">
        <f>SUBTOTAL(9,H393)</f>
        <v>26</v>
      </c>
      <c r="I394" s="101">
        <f>SUBTOTAL(9,I393)</f>
        <v>4</v>
      </c>
      <c r="J394" s="102"/>
      <c r="K394" s="101">
        <f>SUBTOTAL(9,K393)</f>
        <v>30</v>
      </c>
      <c r="L394" s="103">
        <f>K394/E394</f>
        <v>0.8571428571428571</v>
      </c>
      <c r="M394" s="29"/>
    </row>
    <row r="395" spans="1:13" x14ac:dyDescent="0.25">
      <c r="G395" s="11"/>
      <c r="H395" s="11"/>
      <c r="I395" s="11"/>
      <c r="J395" s="11"/>
    </row>
    <row r="396" spans="1:13" s="68" customFormat="1" x14ac:dyDescent="0.25">
      <c r="A396" s="61"/>
      <c r="B396" s="62" t="s">
        <v>428</v>
      </c>
      <c r="C396" s="210">
        <f>+C391+C394</f>
        <v>7</v>
      </c>
      <c r="D396" s="64" t="s">
        <v>429</v>
      </c>
      <c r="E396" s="65">
        <f>SUBTOTAL(9,E385:E394)</f>
        <v>3002</v>
      </c>
      <c r="F396" s="61"/>
      <c r="G396" s="61"/>
      <c r="H396" s="65">
        <f>SUBTOTAL(9,H385:H394)</f>
        <v>1017</v>
      </c>
      <c r="I396" s="65">
        <f>SUBTOTAL(9,I385:I394)</f>
        <v>177</v>
      </c>
      <c r="J396" s="61"/>
      <c r="K396" s="65">
        <f>SUBTOTAL(9,K385:K394)</f>
        <v>1194</v>
      </c>
      <c r="L396" s="66">
        <f>K396/E396</f>
        <v>0.39773484343770821</v>
      </c>
      <c r="M396" s="67"/>
    </row>
    <row r="397" spans="1:13" x14ac:dyDescent="0.25">
      <c r="G397" s="11"/>
      <c r="H397" s="11"/>
      <c r="I397" s="11"/>
      <c r="J397" s="11"/>
    </row>
    <row r="398" spans="1:13" x14ac:dyDescent="0.25">
      <c r="A398" s="10" t="s">
        <v>430</v>
      </c>
      <c r="B398" s="30" t="s">
        <v>431</v>
      </c>
      <c r="C398" s="11">
        <v>38104</v>
      </c>
      <c r="D398" s="9" t="s">
        <v>432</v>
      </c>
      <c r="E398" s="12">
        <f t="shared" ref="E398:E403" si="102">+H398+I398+J398</f>
        <v>534</v>
      </c>
      <c r="F398" s="10" t="s">
        <v>14</v>
      </c>
      <c r="G398" s="11">
        <v>4</v>
      </c>
      <c r="H398" s="11">
        <v>298</v>
      </c>
      <c r="I398" s="11">
        <v>30</v>
      </c>
      <c r="J398" s="11">
        <v>206</v>
      </c>
      <c r="K398" s="10">
        <f t="shared" ref="K398:K403" si="103">+H398+I398</f>
        <v>328</v>
      </c>
      <c r="L398" s="15">
        <f t="shared" ref="L398:L404" si="104">K398/E398</f>
        <v>0.61423220973782766</v>
      </c>
      <c r="M398" s="15"/>
    </row>
    <row r="399" spans="1:13" x14ac:dyDescent="0.25">
      <c r="A399" s="10" t="s">
        <v>430</v>
      </c>
      <c r="B399" s="30" t="s">
        <v>431</v>
      </c>
      <c r="C399" s="11">
        <v>38105</v>
      </c>
      <c r="D399" s="9" t="s">
        <v>433</v>
      </c>
      <c r="E399" s="12">
        <f t="shared" si="102"/>
        <v>70</v>
      </c>
      <c r="F399" s="10" t="s">
        <v>14</v>
      </c>
      <c r="G399" s="10" t="s">
        <v>156</v>
      </c>
      <c r="H399" s="11">
        <v>29</v>
      </c>
      <c r="I399" s="11">
        <v>1</v>
      </c>
      <c r="J399" s="11">
        <v>40</v>
      </c>
      <c r="K399" s="10">
        <f t="shared" si="103"/>
        <v>30</v>
      </c>
      <c r="L399" s="14">
        <f t="shared" si="104"/>
        <v>0.42857142857142855</v>
      </c>
      <c r="M399" s="15"/>
    </row>
    <row r="400" spans="1:13" x14ac:dyDescent="0.25">
      <c r="A400" s="10" t="s">
        <v>430</v>
      </c>
      <c r="B400" s="30" t="s">
        <v>431</v>
      </c>
      <c r="C400" s="11">
        <v>38106</v>
      </c>
      <c r="D400" s="9" t="s">
        <v>434</v>
      </c>
      <c r="E400" s="12">
        <f t="shared" si="102"/>
        <v>952</v>
      </c>
      <c r="F400" s="11">
        <v>9</v>
      </c>
      <c r="G400" s="11">
        <v>12</v>
      </c>
      <c r="H400" s="11">
        <v>394</v>
      </c>
      <c r="I400" s="11">
        <v>52</v>
      </c>
      <c r="J400" s="11">
        <v>506</v>
      </c>
      <c r="K400" s="10">
        <f t="shared" si="103"/>
        <v>446</v>
      </c>
      <c r="L400" s="14">
        <f t="shared" si="104"/>
        <v>0.46848739495798319</v>
      </c>
      <c r="M400" s="15"/>
    </row>
    <row r="401" spans="1:13" x14ac:dyDescent="0.25">
      <c r="A401" s="10" t="s">
        <v>430</v>
      </c>
      <c r="B401" s="30" t="s">
        <v>431</v>
      </c>
      <c r="C401" s="11">
        <v>38107</v>
      </c>
      <c r="D401" s="9" t="s">
        <v>435</v>
      </c>
      <c r="E401" s="12">
        <f t="shared" si="102"/>
        <v>994</v>
      </c>
      <c r="F401" s="11">
        <v>5</v>
      </c>
      <c r="G401" s="11">
        <v>8</v>
      </c>
      <c r="H401" s="11">
        <v>466</v>
      </c>
      <c r="I401" s="11">
        <v>73</v>
      </c>
      <c r="J401" s="11">
        <v>455</v>
      </c>
      <c r="K401" s="10">
        <f t="shared" si="103"/>
        <v>539</v>
      </c>
      <c r="L401" s="14">
        <f t="shared" si="104"/>
        <v>0.54225352112676062</v>
      </c>
      <c r="M401" s="15"/>
    </row>
    <row r="402" spans="1:13" x14ac:dyDescent="0.25">
      <c r="A402" s="10" t="s">
        <v>430</v>
      </c>
      <c r="B402" s="30" t="s">
        <v>431</v>
      </c>
      <c r="C402" s="11">
        <v>38109</v>
      </c>
      <c r="D402" s="9" t="s">
        <v>436</v>
      </c>
      <c r="E402" s="12">
        <f t="shared" si="102"/>
        <v>463</v>
      </c>
      <c r="F402" s="10" t="s">
        <v>14</v>
      </c>
      <c r="G402" s="11">
        <v>4</v>
      </c>
      <c r="H402" s="11">
        <v>138</v>
      </c>
      <c r="I402" s="11">
        <v>19</v>
      </c>
      <c r="J402" s="11">
        <v>306</v>
      </c>
      <c r="K402" s="10">
        <f t="shared" si="103"/>
        <v>157</v>
      </c>
      <c r="L402" s="14">
        <f t="shared" si="104"/>
        <v>0.33909287257019438</v>
      </c>
      <c r="M402" s="15"/>
    </row>
    <row r="403" spans="1:13" ht="13.8" thickBot="1" x14ac:dyDescent="0.3">
      <c r="A403" s="10" t="s">
        <v>430</v>
      </c>
      <c r="B403" s="30" t="s">
        <v>431</v>
      </c>
      <c r="C403" s="16">
        <v>38111</v>
      </c>
      <c r="D403" s="9" t="s">
        <v>437</v>
      </c>
      <c r="E403" s="17">
        <f t="shared" si="102"/>
        <v>395</v>
      </c>
      <c r="F403" s="10" t="s">
        <v>14</v>
      </c>
      <c r="G403" s="11">
        <v>4</v>
      </c>
      <c r="H403" s="16">
        <v>164</v>
      </c>
      <c r="I403" s="16">
        <v>25</v>
      </c>
      <c r="J403" s="16">
        <v>206</v>
      </c>
      <c r="K403" s="33">
        <f t="shared" si="103"/>
        <v>189</v>
      </c>
      <c r="L403" s="34">
        <f t="shared" si="104"/>
        <v>0.47848101265822784</v>
      </c>
      <c r="M403" s="35"/>
    </row>
    <row r="404" spans="1:13" s="43" customFormat="1" x14ac:dyDescent="0.25">
      <c r="A404" s="69"/>
      <c r="B404" s="70" t="s">
        <v>438</v>
      </c>
      <c r="C404" s="106">
        <f>COUNT(C398:C403)</f>
        <v>6</v>
      </c>
      <c r="D404" s="105" t="s">
        <v>22</v>
      </c>
      <c r="E404" s="152">
        <f>SUBTOTAL(9,E398:E403)</f>
        <v>3408</v>
      </c>
      <c r="F404" s="69"/>
      <c r="G404" s="69"/>
      <c r="H404" s="152">
        <f>SUBTOTAL(9,H398:H403)</f>
        <v>1489</v>
      </c>
      <c r="I404" s="152">
        <f>SUBTOTAL(9,I398:I403)</f>
        <v>200</v>
      </c>
      <c r="J404" s="153">
        <f>SUBTOTAL(9,J398:J403)</f>
        <v>1719</v>
      </c>
      <c r="K404" s="152">
        <f>SUBTOTAL(9,K398:K403)</f>
        <v>1689</v>
      </c>
      <c r="L404" s="48">
        <f t="shared" si="104"/>
        <v>0.49559859154929575</v>
      </c>
      <c r="M404" s="29"/>
    </row>
    <row r="405" spans="1:13" x14ac:dyDescent="0.25">
      <c r="G405" s="11"/>
      <c r="H405" s="11"/>
      <c r="I405" s="11"/>
      <c r="J405" s="11"/>
    </row>
    <row r="406" spans="1:13" x14ac:dyDescent="0.25">
      <c r="A406" s="10" t="s">
        <v>439</v>
      </c>
      <c r="B406" s="30" t="s">
        <v>440</v>
      </c>
      <c r="C406" s="11">
        <v>39101</v>
      </c>
      <c r="D406" s="9" t="s">
        <v>441</v>
      </c>
      <c r="E406" s="12">
        <f t="shared" ref="E406:E414" si="105">+H406+I406+J406</f>
        <v>424</v>
      </c>
      <c r="F406" s="10" t="s">
        <v>20</v>
      </c>
      <c r="G406" s="11">
        <v>5</v>
      </c>
      <c r="H406" s="11">
        <v>331</v>
      </c>
      <c r="I406" s="11">
        <v>18</v>
      </c>
      <c r="J406" s="11">
        <v>75</v>
      </c>
      <c r="K406" s="10">
        <f t="shared" ref="K406:K414" si="106">+H406+I406</f>
        <v>349</v>
      </c>
      <c r="L406" s="14">
        <f t="shared" ref="L406:L414" si="107">K406/E406</f>
        <v>0.82311320754716977</v>
      </c>
      <c r="M406" s="15"/>
    </row>
    <row r="407" spans="1:13" x14ac:dyDescent="0.25">
      <c r="A407" s="10" t="s">
        <v>439</v>
      </c>
      <c r="B407" s="30" t="s">
        <v>440</v>
      </c>
      <c r="C407" s="11">
        <v>39110</v>
      </c>
      <c r="D407" s="9" t="s">
        <v>442</v>
      </c>
      <c r="E407" s="12">
        <f t="shared" si="105"/>
        <v>527</v>
      </c>
      <c r="F407" s="10" t="s">
        <v>14</v>
      </c>
      <c r="G407" s="11">
        <v>2</v>
      </c>
      <c r="H407" s="11">
        <v>417</v>
      </c>
      <c r="I407" s="11">
        <v>19</v>
      </c>
      <c r="J407" s="11">
        <v>91</v>
      </c>
      <c r="K407" s="10">
        <f t="shared" si="106"/>
        <v>436</v>
      </c>
      <c r="L407" s="14">
        <f t="shared" si="107"/>
        <v>0.82732447817836807</v>
      </c>
      <c r="M407" s="15"/>
    </row>
    <row r="408" spans="1:13" x14ac:dyDescent="0.25">
      <c r="A408" s="10" t="s">
        <v>439</v>
      </c>
      <c r="B408" s="30" t="s">
        <v>440</v>
      </c>
      <c r="C408" s="11">
        <v>39115</v>
      </c>
      <c r="D408" s="9" t="s">
        <v>443</v>
      </c>
      <c r="E408" s="12">
        <f t="shared" si="105"/>
        <v>1286</v>
      </c>
      <c r="F408" s="11">
        <v>6</v>
      </c>
      <c r="G408" s="11">
        <v>8</v>
      </c>
      <c r="H408" s="11">
        <v>883</v>
      </c>
      <c r="I408" s="11">
        <v>86</v>
      </c>
      <c r="J408" s="11">
        <v>317</v>
      </c>
      <c r="K408" s="10">
        <f t="shared" si="106"/>
        <v>969</v>
      </c>
      <c r="L408" s="14">
        <f t="shared" si="107"/>
        <v>0.75349922239502332</v>
      </c>
      <c r="M408" s="15"/>
    </row>
    <row r="409" spans="1:13" x14ac:dyDescent="0.25">
      <c r="A409" s="10" t="s">
        <v>439</v>
      </c>
      <c r="B409" s="30" t="s">
        <v>440</v>
      </c>
      <c r="C409" s="11">
        <v>39117</v>
      </c>
      <c r="D409" s="9" t="s">
        <v>444</v>
      </c>
      <c r="E409" s="12">
        <f t="shared" si="105"/>
        <v>417</v>
      </c>
      <c r="F409" s="11">
        <v>2</v>
      </c>
      <c r="G409" s="11">
        <v>5</v>
      </c>
      <c r="H409" s="11">
        <v>331</v>
      </c>
      <c r="I409" s="11">
        <v>24</v>
      </c>
      <c r="J409" s="11">
        <v>62</v>
      </c>
      <c r="K409" s="10">
        <f t="shared" si="106"/>
        <v>355</v>
      </c>
      <c r="L409" s="14">
        <f t="shared" si="107"/>
        <v>0.85131894484412474</v>
      </c>
      <c r="M409" s="15"/>
    </row>
    <row r="410" spans="1:13" x14ac:dyDescent="0.25">
      <c r="A410" s="10" t="s">
        <v>439</v>
      </c>
      <c r="B410" s="30" t="s">
        <v>440</v>
      </c>
      <c r="C410" s="11">
        <v>39118</v>
      </c>
      <c r="D410" s="9" t="s">
        <v>445</v>
      </c>
      <c r="E410" s="12">
        <f t="shared" si="105"/>
        <v>469</v>
      </c>
      <c r="F410" s="10" t="s">
        <v>20</v>
      </c>
      <c r="G410" s="11">
        <v>5</v>
      </c>
      <c r="H410" s="11">
        <v>284</v>
      </c>
      <c r="I410" s="11">
        <v>38</v>
      </c>
      <c r="J410" s="11">
        <v>147</v>
      </c>
      <c r="K410" s="10">
        <f t="shared" si="106"/>
        <v>322</v>
      </c>
      <c r="L410" s="15">
        <f t="shared" si="107"/>
        <v>0.68656716417910446</v>
      </c>
      <c r="M410" s="15"/>
    </row>
    <row r="411" spans="1:13" x14ac:dyDescent="0.25">
      <c r="A411" s="10" t="s">
        <v>439</v>
      </c>
      <c r="B411" s="30" t="s">
        <v>440</v>
      </c>
      <c r="C411" s="11">
        <v>39119</v>
      </c>
      <c r="D411" s="9" t="s">
        <v>446</v>
      </c>
      <c r="E411" s="12">
        <f t="shared" si="105"/>
        <v>497</v>
      </c>
      <c r="F411" s="10" t="s">
        <v>20</v>
      </c>
      <c r="G411" s="11">
        <v>5</v>
      </c>
      <c r="H411" s="11">
        <v>359</v>
      </c>
      <c r="I411" s="11">
        <v>36</v>
      </c>
      <c r="J411" s="11">
        <v>102</v>
      </c>
      <c r="K411" s="10">
        <f t="shared" si="106"/>
        <v>395</v>
      </c>
      <c r="L411" s="15">
        <f t="shared" si="107"/>
        <v>0.79476861167002011</v>
      </c>
      <c r="M411" s="15"/>
    </row>
    <row r="412" spans="1:13" x14ac:dyDescent="0.25">
      <c r="A412" s="10" t="s">
        <v>439</v>
      </c>
      <c r="B412" s="30" t="s">
        <v>440</v>
      </c>
      <c r="C412" s="11">
        <v>39120</v>
      </c>
      <c r="D412" s="9" t="s">
        <v>447</v>
      </c>
      <c r="E412" s="12">
        <f t="shared" si="105"/>
        <v>406</v>
      </c>
      <c r="F412" s="10" t="s">
        <v>20</v>
      </c>
      <c r="G412" s="11">
        <v>5</v>
      </c>
      <c r="H412" s="11">
        <v>217</v>
      </c>
      <c r="I412" s="11">
        <v>21</v>
      </c>
      <c r="J412" s="11">
        <v>168</v>
      </c>
      <c r="K412" s="10">
        <f t="shared" si="106"/>
        <v>238</v>
      </c>
      <c r="L412" s="15">
        <f t="shared" si="107"/>
        <v>0.58620689655172409</v>
      </c>
      <c r="M412" s="15"/>
    </row>
    <row r="413" spans="1:13" x14ac:dyDescent="0.25">
      <c r="A413" s="10" t="s">
        <v>439</v>
      </c>
      <c r="B413" s="30" t="s">
        <v>440</v>
      </c>
      <c r="C413" s="11">
        <v>39123</v>
      </c>
      <c r="D413" s="9" t="s">
        <v>448</v>
      </c>
      <c r="E413" s="12">
        <f t="shared" si="105"/>
        <v>1556</v>
      </c>
      <c r="F413" s="11">
        <v>9</v>
      </c>
      <c r="G413" s="11">
        <v>12</v>
      </c>
      <c r="H413" s="11">
        <v>828</v>
      </c>
      <c r="I413" s="11">
        <v>100</v>
      </c>
      <c r="J413" s="11">
        <v>628</v>
      </c>
      <c r="K413" s="10">
        <f t="shared" si="106"/>
        <v>928</v>
      </c>
      <c r="L413" s="15">
        <f t="shared" si="107"/>
        <v>0.59640102827763497</v>
      </c>
      <c r="M413" s="15"/>
    </row>
    <row r="414" spans="1:13" ht="13.8" thickBot="1" x14ac:dyDescent="0.3">
      <c r="A414" s="10" t="s">
        <v>439</v>
      </c>
      <c r="B414" s="30" t="s">
        <v>440</v>
      </c>
      <c r="C414" s="16">
        <v>39128</v>
      </c>
      <c r="D414" s="9" t="s">
        <v>449</v>
      </c>
      <c r="E414" s="17">
        <f t="shared" si="105"/>
        <v>305</v>
      </c>
      <c r="F414" s="10" t="s">
        <v>20</v>
      </c>
      <c r="G414" s="11">
        <v>5</v>
      </c>
      <c r="H414" s="16">
        <v>224</v>
      </c>
      <c r="I414" s="16">
        <v>17</v>
      </c>
      <c r="J414" s="16">
        <v>64</v>
      </c>
      <c r="K414" s="33">
        <f t="shared" si="106"/>
        <v>241</v>
      </c>
      <c r="L414" s="211">
        <f t="shared" si="107"/>
        <v>0.79016393442622945</v>
      </c>
      <c r="M414" s="35"/>
    </row>
    <row r="415" spans="1:13" s="43" customFormat="1" x14ac:dyDescent="0.25">
      <c r="A415" s="164"/>
      <c r="B415" s="162" t="s">
        <v>450</v>
      </c>
      <c r="C415" s="202">
        <f>COUNT(C406:C414)</f>
        <v>9</v>
      </c>
      <c r="D415" s="162" t="s">
        <v>22</v>
      </c>
      <c r="E415" s="152">
        <f>SUBTOTAL(9,E406:E414)</f>
        <v>5887</v>
      </c>
      <c r="F415" s="69"/>
      <c r="G415" s="69"/>
      <c r="H415" s="152">
        <f>SUBTOTAL(9,H406:H414)</f>
        <v>3874</v>
      </c>
      <c r="I415" s="152">
        <f>SUBTOTAL(9,I406:I414)</f>
        <v>359</v>
      </c>
      <c r="J415" s="153">
        <f>SUBTOTAL(9,J406:J414)</f>
        <v>1654</v>
      </c>
      <c r="K415" s="152">
        <f>SUBTOTAL(9,K406:K414)</f>
        <v>4233</v>
      </c>
      <c r="L415" s="48">
        <f>K415/E415</f>
        <v>0.71904195685408523</v>
      </c>
      <c r="M415" s="29"/>
    </row>
    <row r="416" spans="1:13" x14ac:dyDescent="0.25">
      <c r="F416" s="11"/>
      <c r="G416" s="11"/>
      <c r="H416" s="11"/>
      <c r="I416" s="11"/>
      <c r="J416" s="11"/>
    </row>
    <row r="417" spans="1:13" ht="13.8" thickBot="1" x14ac:dyDescent="0.3">
      <c r="A417" s="10" t="s">
        <v>451</v>
      </c>
      <c r="B417" s="9" t="s">
        <v>452</v>
      </c>
      <c r="C417" s="16">
        <v>39601</v>
      </c>
      <c r="D417" s="9" t="s">
        <v>453</v>
      </c>
      <c r="E417" s="17">
        <f t="shared" ref="E417" si="108">+H417+I417+J417</f>
        <v>230</v>
      </c>
      <c r="F417" s="11">
        <v>9</v>
      </c>
      <c r="G417" s="11">
        <v>12</v>
      </c>
      <c r="H417" s="16">
        <v>90</v>
      </c>
      <c r="I417" s="16">
        <v>21</v>
      </c>
      <c r="J417" s="16">
        <v>119</v>
      </c>
      <c r="K417" s="33">
        <f t="shared" ref="K417" si="109">+H417+I417</f>
        <v>111</v>
      </c>
      <c r="L417" s="34">
        <f t="shared" ref="L417" si="110">K417/E417</f>
        <v>0.4826086956521739</v>
      </c>
      <c r="M417" s="35"/>
    </row>
    <row r="418" spans="1:13" x14ac:dyDescent="0.25">
      <c r="A418" s="53"/>
      <c r="B418" s="54"/>
      <c r="C418" s="167">
        <f>COUNT(C417)</f>
        <v>1</v>
      </c>
      <c r="D418" s="94" t="s">
        <v>44</v>
      </c>
      <c r="E418" s="168">
        <f>SUBTOTAL(9,E417)</f>
        <v>230</v>
      </c>
      <c r="F418" s="58"/>
      <c r="G418" s="58"/>
      <c r="H418" s="168">
        <f>SUBTOTAL(9,H417)</f>
        <v>90</v>
      </c>
      <c r="I418" s="168">
        <f>SUBTOTAL(9,I417)</f>
        <v>21</v>
      </c>
      <c r="J418" s="203">
        <f>SUBTOTAL(9,J417)</f>
        <v>119</v>
      </c>
      <c r="K418" s="168">
        <f>SUBTOTAL(9,K417)</f>
        <v>111</v>
      </c>
      <c r="L418" s="170">
        <f>K418/E418</f>
        <v>0.4826086956521739</v>
      </c>
      <c r="M418" s="67"/>
    </row>
    <row r="419" spans="1:13" x14ac:dyDescent="0.25">
      <c r="F419" s="11"/>
      <c r="G419" s="11"/>
      <c r="H419" s="11"/>
      <c r="I419" s="11"/>
      <c r="J419" s="11"/>
    </row>
    <row r="420" spans="1:13" s="68" customFormat="1" x14ac:dyDescent="0.25">
      <c r="A420" s="61"/>
      <c r="B420" s="62" t="s">
        <v>454</v>
      </c>
      <c r="C420" s="104">
        <f>+C415+C418</f>
        <v>10</v>
      </c>
      <c r="D420" s="64" t="s">
        <v>176</v>
      </c>
      <c r="E420" s="65">
        <f>SUBTOTAL(9,E406:E418)</f>
        <v>6117</v>
      </c>
      <c r="F420" s="61"/>
      <c r="G420" s="61"/>
      <c r="H420" s="65">
        <f>SUBTOTAL(9,H406:H418)</f>
        <v>3964</v>
      </c>
      <c r="I420" s="65">
        <f>SUBTOTAL(9,I406:I418)</f>
        <v>380</v>
      </c>
      <c r="J420" s="65">
        <f>SUBTOTAL(9,J406:J418)</f>
        <v>1773</v>
      </c>
      <c r="K420" s="65">
        <f>SUBTOTAL(9,K406:K418)</f>
        <v>4344</v>
      </c>
      <c r="L420" s="66">
        <f>K420/E420</f>
        <v>0.71015203531142712</v>
      </c>
      <c r="M420" s="67"/>
    </row>
    <row r="421" spans="1:13" x14ac:dyDescent="0.25">
      <c r="F421" s="11"/>
      <c r="G421" s="11"/>
      <c r="H421" s="11"/>
      <c r="I421" s="11"/>
      <c r="J421" s="11"/>
    </row>
    <row r="422" spans="1:13" x14ac:dyDescent="0.25">
      <c r="A422" s="10" t="s">
        <v>455</v>
      </c>
      <c r="B422" s="9" t="s">
        <v>456</v>
      </c>
      <c r="C422" s="11">
        <v>96104</v>
      </c>
      <c r="D422" s="9" t="s">
        <v>457</v>
      </c>
      <c r="E422" s="12">
        <f t="shared" ref="E422:E427" si="111">+H422+I422+J422</f>
        <v>308</v>
      </c>
      <c r="F422" s="10" t="s">
        <v>20</v>
      </c>
      <c r="G422" s="11">
        <v>5</v>
      </c>
      <c r="H422" s="11">
        <v>87</v>
      </c>
      <c r="I422" s="11">
        <v>15</v>
      </c>
      <c r="J422" s="11">
        <v>206</v>
      </c>
      <c r="K422" s="10">
        <f t="shared" ref="K422:K427" si="112">+H422+I422</f>
        <v>102</v>
      </c>
      <c r="L422" s="14">
        <f t="shared" ref="L422:L428" si="113">K422/E422</f>
        <v>0.33116883116883117</v>
      </c>
      <c r="M422" s="15"/>
    </row>
    <row r="423" spans="1:13" x14ac:dyDescent="0.25">
      <c r="A423" s="10" t="s">
        <v>455</v>
      </c>
      <c r="B423" s="9" t="s">
        <v>456</v>
      </c>
      <c r="C423" s="11">
        <v>96105</v>
      </c>
      <c r="D423" s="9" t="s">
        <v>458</v>
      </c>
      <c r="E423" s="12">
        <f t="shared" si="111"/>
        <v>374</v>
      </c>
      <c r="F423" s="10" t="s">
        <v>20</v>
      </c>
      <c r="G423" s="11">
        <v>5</v>
      </c>
      <c r="H423" s="11">
        <v>148</v>
      </c>
      <c r="I423" s="11">
        <v>20</v>
      </c>
      <c r="J423" s="11">
        <v>206</v>
      </c>
      <c r="K423" s="10">
        <f t="shared" si="112"/>
        <v>168</v>
      </c>
      <c r="L423" s="14">
        <f t="shared" si="113"/>
        <v>0.44919786096256686</v>
      </c>
      <c r="M423" s="15"/>
    </row>
    <row r="424" spans="1:13" x14ac:dyDescent="0.25">
      <c r="A424" s="10" t="s">
        <v>455</v>
      </c>
      <c r="B424" s="9" t="s">
        <v>456</v>
      </c>
      <c r="C424" s="11">
        <v>96106</v>
      </c>
      <c r="D424" s="9" t="s">
        <v>459</v>
      </c>
      <c r="E424" s="12">
        <f t="shared" si="111"/>
        <v>270</v>
      </c>
      <c r="F424" s="10" t="s">
        <v>20</v>
      </c>
      <c r="G424" s="11">
        <v>5</v>
      </c>
      <c r="H424" s="11">
        <v>29</v>
      </c>
      <c r="I424" s="11">
        <v>14</v>
      </c>
      <c r="J424" s="11">
        <v>227</v>
      </c>
      <c r="K424" s="10">
        <f t="shared" si="112"/>
        <v>43</v>
      </c>
      <c r="L424" s="14">
        <f t="shared" si="113"/>
        <v>0.15925925925925927</v>
      </c>
      <c r="M424" s="15"/>
    </row>
    <row r="425" spans="1:13" x14ac:dyDescent="0.25">
      <c r="A425" s="10" t="s">
        <v>455</v>
      </c>
      <c r="B425" s="9" t="s">
        <v>456</v>
      </c>
      <c r="C425" s="11">
        <v>96107</v>
      </c>
      <c r="D425" s="9" t="s">
        <v>460</v>
      </c>
      <c r="E425" s="12">
        <f t="shared" si="111"/>
        <v>928</v>
      </c>
      <c r="F425" s="11">
        <v>9</v>
      </c>
      <c r="G425" s="11">
        <v>12</v>
      </c>
      <c r="H425" s="11">
        <v>250</v>
      </c>
      <c r="I425" s="11">
        <v>66</v>
      </c>
      <c r="J425" s="11">
        <v>612</v>
      </c>
      <c r="K425" s="10">
        <f t="shared" si="112"/>
        <v>316</v>
      </c>
      <c r="L425" s="14">
        <f t="shared" si="113"/>
        <v>0.34051724137931033</v>
      </c>
      <c r="M425" s="15"/>
    </row>
    <row r="426" spans="1:13" x14ac:dyDescent="0.25">
      <c r="A426" s="10" t="s">
        <v>455</v>
      </c>
      <c r="B426" s="9" t="s">
        <v>456</v>
      </c>
      <c r="C426" s="11">
        <v>96112</v>
      </c>
      <c r="D426" s="9" t="s">
        <v>461</v>
      </c>
      <c r="E426" s="12">
        <f t="shared" si="111"/>
        <v>770</v>
      </c>
      <c r="F426" s="11">
        <v>6</v>
      </c>
      <c r="G426" s="11">
        <v>8</v>
      </c>
      <c r="H426" s="11">
        <v>220</v>
      </c>
      <c r="I426" s="11">
        <v>59</v>
      </c>
      <c r="J426" s="11">
        <v>491</v>
      </c>
      <c r="K426" s="10">
        <f t="shared" si="112"/>
        <v>279</v>
      </c>
      <c r="L426" s="14">
        <f t="shared" si="113"/>
        <v>0.36233766233766235</v>
      </c>
      <c r="M426" s="15"/>
    </row>
    <row r="427" spans="1:13" ht="13.8" thickBot="1" x14ac:dyDescent="0.3">
      <c r="A427" s="10" t="s">
        <v>455</v>
      </c>
      <c r="B427" s="9" t="s">
        <v>456</v>
      </c>
      <c r="C427" s="16">
        <v>96113</v>
      </c>
      <c r="D427" s="9" t="s">
        <v>462</v>
      </c>
      <c r="E427" s="17">
        <f t="shared" si="111"/>
        <v>669</v>
      </c>
      <c r="F427" s="10" t="s">
        <v>14</v>
      </c>
      <c r="G427" s="11">
        <v>5</v>
      </c>
      <c r="H427" s="16">
        <v>245</v>
      </c>
      <c r="I427" s="16">
        <v>53</v>
      </c>
      <c r="J427" s="16">
        <v>371</v>
      </c>
      <c r="K427" s="33">
        <f t="shared" si="112"/>
        <v>298</v>
      </c>
      <c r="L427" s="34">
        <f t="shared" si="113"/>
        <v>0.44544095665171901</v>
      </c>
      <c r="M427" s="35"/>
    </row>
    <row r="428" spans="1:13" s="43" customFormat="1" x14ac:dyDescent="0.25">
      <c r="A428" s="164"/>
      <c r="B428" s="162" t="s">
        <v>463</v>
      </c>
      <c r="C428" s="106">
        <f>COUNT(C422:C427)</f>
        <v>6</v>
      </c>
      <c r="D428" s="105" t="s">
        <v>22</v>
      </c>
      <c r="E428" s="152">
        <f>SUBTOTAL(9,E422:E427)</f>
        <v>3319</v>
      </c>
      <c r="F428" s="69"/>
      <c r="G428" s="69"/>
      <c r="H428" s="152">
        <f>SUBTOTAL(9,H422:H427)</f>
        <v>979</v>
      </c>
      <c r="I428" s="152">
        <f>SUBTOTAL(9,I422:I427)</f>
        <v>227</v>
      </c>
      <c r="J428" s="153">
        <f>SUBTOTAL(9,J422:J427)</f>
        <v>2113</v>
      </c>
      <c r="K428" s="152">
        <f>SUBTOTAL(9,K422:K427)</f>
        <v>1206</v>
      </c>
      <c r="L428" s="48">
        <f t="shared" si="113"/>
        <v>0.363362458571859</v>
      </c>
      <c r="M428" s="29"/>
    </row>
    <row r="429" spans="1:13" ht="8.4" customHeight="1" x14ac:dyDescent="0.25">
      <c r="G429" s="11"/>
      <c r="H429" s="11"/>
      <c r="I429" s="11"/>
      <c r="J429" s="11"/>
    </row>
    <row r="430" spans="1:13" ht="13.8" thickBot="1" x14ac:dyDescent="0.3">
      <c r="A430" s="10"/>
      <c r="B430" s="9" t="s">
        <v>464</v>
      </c>
      <c r="C430" s="16">
        <v>96114</v>
      </c>
      <c r="D430" s="9" t="s">
        <v>464</v>
      </c>
      <c r="E430" s="121">
        <f>+H430+I430+J430</f>
        <v>56</v>
      </c>
      <c r="F430" s="132">
        <v>9</v>
      </c>
      <c r="G430" s="132">
        <v>12</v>
      </c>
      <c r="H430" s="16">
        <v>31</v>
      </c>
      <c r="I430" s="16">
        <v>4</v>
      </c>
      <c r="J430" s="16">
        <v>21</v>
      </c>
      <c r="K430" s="122">
        <f>+H430+I430</f>
        <v>35</v>
      </c>
      <c r="L430" s="34">
        <f>K430/E430</f>
        <v>0.625</v>
      </c>
      <c r="M430" s="35"/>
    </row>
    <row r="431" spans="1:13" x14ac:dyDescent="0.25">
      <c r="A431" s="123"/>
      <c r="B431" s="124"/>
      <c r="C431" s="212">
        <f>COUNT(C430)</f>
        <v>1</v>
      </c>
      <c r="D431" s="213" t="s">
        <v>172</v>
      </c>
      <c r="E431" s="127">
        <f>SUBTOTAL(9,E430)</f>
        <v>56</v>
      </c>
      <c r="F431" s="128"/>
      <c r="G431" s="128"/>
      <c r="H431" s="127">
        <f>SUBTOTAL(9,H430)</f>
        <v>31</v>
      </c>
      <c r="I431" s="127">
        <f>SUBTOTAL(9,I430)</f>
        <v>4</v>
      </c>
      <c r="J431" s="129"/>
      <c r="K431" s="127">
        <f>SUBTOTAL(9,K430)</f>
        <v>35</v>
      </c>
      <c r="L431" s="130">
        <f>K431/E431</f>
        <v>0.625</v>
      </c>
      <c r="M431" s="29"/>
    </row>
    <row r="432" spans="1:13" ht="10.5" customHeight="1" x14ac:dyDescent="0.25">
      <c r="A432" s="10"/>
      <c r="E432" s="9"/>
      <c r="F432" s="11"/>
      <c r="G432" s="11"/>
      <c r="H432" s="11"/>
      <c r="I432" s="11"/>
      <c r="J432" s="11"/>
      <c r="K432" s="11"/>
      <c r="L432" s="10"/>
      <c r="M432" s="131"/>
    </row>
    <row r="433" spans="1:13" s="68" customFormat="1" x14ac:dyDescent="0.25">
      <c r="A433" s="61"/>
      <c r="B433" s="62" t="s">
        <v>465</v>
      </c>
      <c r="C433" s="210">
        <f>+C428+C431</f>
        <v>7</v>
      </c>
      <c r="D433" s="64" t="s">
        <v>176</v>
      </c>
      <c r="E433" s="65">
        <f>SUBTOTAL(9,E422:E431)</f>
        <v>3375</v>
      </c>
      <c r="F433" s="61"/>
      <c r="G433" s="61"/>
      <c r="H433" s="65">
        <f>SUBTOTAL(9,H422:H431)</f>
        <v>1010</v>
      </c>
      <c r="I433" s="65">
        <f>SUBTOTAL(9,I422:I431)</f>
        <v>231</v>
      </c>
      <c r="J433" s="61"/>
      <c r="K433" s="65">
        <f>SUBTOTAL(9,K422:K431)</f>
        <v>1241</v>
      </c>
      <c r="L433" s="66">
        <f>K433/E433</f>
        <v>0.3677037037037037</v>
      </c>
      <c r="M433" s="67"/>
    </row>
    <row r="434" spans="1:13" s="68" customFormat="1" x14ac:dyDescent="0.25">
      <c r="A434" s="171"/>
      <c r="B434" s="172"/>
      <c r="C434" s="214"/>
      <c r="D434" s="174"/>
      <c r="E434" s="175"/>
      <c r="F434" s="171"/>
      <c r="G434" s="171"/>
      <c r="H434" s="175"/>
      <c r="I434" s="175"/>
      <c r="J434" s="171"/>
      <c r="K434" s="175"/>
      <c r="L434" s="67"/>
      <c r="M434" s="67"/>
    </row>
    <row r="435" spans="1:13" x14ac:dyDescent="0.25">
      <c r="A435" s="10" t="s">
        <v>466</v>
      </c>
      <c r="B435" s="9" t="s">
        <v>467</v>
      </c>
      <c r="C435" s="11">
        <v>97101</v>
      </c>
      <c r="D435" s="9" t="s">
        <v>468</v>
      </c>
      <c r="E435" s="12">
        <f t="shared" ref="E435:E442" si="114">+H435+I435+J435</f>
        <v>288</v>
      </c>
      <c r="F435" s="10" t="s">
        <v>20</v>
      </c>
      <c r="G435" s="11">
        <v>2</v>
      </c>
      <c r="H435" s="11">
        <v>46</v>
      </c>
      <c r="I435" s="11">
        <v>13</v>
      </c>
      <c r="J435" s="11">
        <v>229</v>
      </c>
      <c r="K435" s="10">
        <f t="shared" ref="K435:K442" si="115">+H435+I435</f>
        <v>59</v>
      </c>
      <c r="L435" s="14">
        <f t="shared" ref="L435:L442" si="116">K435/E435</f>
        <v>0.2048611111111111</v>
      </c>
      <c r="M435" s="15"/>
    </row>
    <row r="436" spans="1:13" x14ac:dyDescent="0.25">
      <c r="A436" s="10" t="s">
        <v>466</v>
      </c>
      <c r="B436" s="9" t="s">
        <v>467</v>
      </c>
      <c r="C436" s="11">
        <v>97102</v>
      </c>
      <c r="D436" s="9" t="s">
        <v>469</v>
      </c>
      <c r="E436" s="12">
        <f t="shared" si="114"/>
        <v>43</v>
      </c>
      <c r="F436" s="10" t="s">
        <v>14</v>
      </c>
      <c r="G436" s="10" t="s">
        <v>14</v>
      </c>
      <c r="H436" s="11">
        <v>5</v>
      </c>
      <c r="I436" s="11">
        <v>1</v>
      </c>
      <c r="J436" s="11">
        <v>37</v>
      </c>
      <c r="K436" s="10">
        <f t="shared" si="115"/>
        <v>6</v>
      </c>
      <c r="L436" s="14">
        <f t="shared" si="116"/>
        <v>0.13953488372093023</v>
      </c>
      <c r="M436" s="15"/>
    </row>
    <row r="437" spans="1:13" x14ac:dyDescent="0.25">
      <c r="A437" s="10" t="s">
        <v>466</v>
      </c>
      <c r="B437" s="9" t="s">
        <v>467</v>
      </c>
      <c r="C437" s="11">
        <v>97103</v>
      </c>
      <c r="D437" s="9" t="s">
        <v>470</v>
      </c>
      <c r="E437" s="12">
        <f t="shared" si="114"/>
        <v>501</v>
      </c>
      <c r="F437" s="11">
        <v>3</v>
      </c>
      <c r="G437" s="11">
        <v>6</v>
      </c>
      <c r="H437" s="11">
        <v>72</v>
      </c>
      <c r="I437" s="11">
        <v>15</v>
      </c>
      <c r="J437" s="11">
        <v>414</v>
      </c>
      <c r="K437" s="10">
        <f t="shared" si="115"/>
        <v>87</v>
      </c>
      <c r="L437" s="14">
        <f t="shared" si="116"/>
        <v>0.17365269461077845</v>
      </c>
      <c r="M437" s="15"/>
    </row>
    <row r="438" spans="1:13" x14ac:dyDescent="0.25">
      <c r="A438" s="10" t="s">
        <v>466</v>
      </c>
      <c r="B438" s="9" t="s">
        <v>467</v>
      </c>
      <c r="C438" s="11">
        <v>97105</v>
      </c>
      <c r="D438" s="9" t="s">
        <v>471</v>
      </c>
      <c r="E438" s="12">
        <f t="shared" si="114"/>
        <v>262</v>
      </c>
      <c r="F438" s="11">
        <v>7</v>
      </c>
      <c r="G438" s="11">
        <v>8</v>
      </c>
      <c r="H438" s="11">
        <v>20</v>
      </c>
      <c r="I438" s="11">
        <v>9</v>
      </c>
      <c r="J438" s="11">
        <v>233</v>
      </c>
      <c r="K438" s="10">
        <f t="shared" si="115"/>
        <v>29</v>
      </c>
      <c r="L438" s="14">
        <f t="shared" si="116"/>
        <v>0.11068702290076336</v>
      </c>
      <c r="M438" s="15"/>
    </row>
    <row r="439" spans="1:13" ht="13.8" thickBot="1" x14ac:dyDescent="0.3">
      <c r="A439" s="10" t="s">
        <v>466</v>
      </c>
      <c r="B439" s="9" t="s">
        <v>467</v>
      </c>
      <c r="C439" s="16">
        <v>97106</v>
      </c>
      <c r="D439" s="9" t="s">
        <v>472</v>
      </c>
      <c r="E439" s="17">
        <f t="shared" si="114"/>
        <v>524</v>
      </c>
      <c r="F439" s="11">
        <v>9</v>
      </c>
      <c r="G439" s="11">
        <v>12</v>
      </c>
      <c r="H439" s="16">
        <v>45</v>
      </c>
      <c r="I439" s="16">
        <v>9</v>
      </c>
      <c r="J439" s="16">
        <v>470</v>
      </c>
      <c r="K439" s="33">
        <f t="shared" si="115"/>
        <v>54</v>
      </c>
      <c r="L439" s="34">
        <f t="shared" si="116"/>
        <v>0.10305343511450382</v>
      </c>
      <c r="M439" s="35"/>
    </row>
    <row r="440" spans="1:13" s="43" customFormat="1" x14ac:dyDescent="0.25">
      <c r="A440" s="164"/>
      <c r="B440" s="162" t="s">
        <v>473</v>
      </c>
      <c r="C440" s="106">
        <f>COUNT(C435:C439)</f>
        <v>5</v>
      </c>
      <c r="D440" s="105" t="s">
        <v>22</v>
      </c>
      <c r="E440" s="152">
        <f>SUBTOTAL(9,E435:E439)</f>
        <v>1618</v>
      </c>
      <c r="F440" s="69"/>
      <c r="G440" s="69"/>
      <c r="H440" s="152">
        <f>SUBTOTAL(9,H435:H439)</f>
        <v>188</v>
      </c>
      <c r="I440" s="152">
        <f>SUBTOTAL(9,I435:I439)</f>
        <v>47</v>
      </c>
      <c r="J440" s="153">
        <f>SUBTOTAL(9,J435:J439)</f>
        <v>1383</v>
      </c>
      <c r="K440" s="152">
        <f>SUBTOTAL(9,K435:K439)</f>
        <v>235</v>
      </c>
      <c r="L440" s="48">
        <f t="shared" si="116"/>
        <v>0.14524103831891225</v>
      </c>
      <c r="M440" s="29"/>
    </row>
    <row r="441" spans="1:13" ht="11.4" customHeight="1" x14ac:dyDescent="0.25">
      <c r="A441" s="30"/>
      <c r="B441" s="30"/>
      <c r="C441" s="11"/>
      <c r="E441" s="12"/>
      <c r="F441" s="11"/>
      <c r="G441" s="11"/>
      <c r="H441" s="11"/>
      <c r="I441" s="11"/>
      <c r="J441" s="11"/>
      <c r="L441" s="113"/>
      <c r="M441" s="67"/>
    </row>
    <row r="442" spans="1:13" ht="13.8" thickBot="1" x14ac:dyDescent="0.3">
      <c r="A442" s="10" t="s">
        <v>474</v>
      </c>
      <c r="B442" s="9" t="s">
        <v>475</v>
      </c>
      <c r="C442" s="16">
        <v>97601</v>
      </c>
      <c r="D442" s="9" t="s">
        <v>475</v>
      </c>
      <c r="E442" s="17">
        <f t="shared" si="114"/>
        <v>167</v>
      </c>
      <c r="F442" s="11">
        <v>9</v>
      </c>
      <c r="G442" s="11">
        <v>12</v>
      </c>
      <c r="H442" s="16">
        <v>50</v>
      </c>
      <c r="I442" s="16">
        <v>6</v>
      </c>
      <c r="J442" s="16">
        <v>111</v>
      </c>
      <c r="K442" s="33">
        <f t="shared" si="115"/>
        <v>56</v>
      </c>
      <c r="L442" s="34">
        <f t="shared" si="116"/>
        <v>0.33532934131736525</v>
      </c>
      <c r="M442" s="35"/>
    </row>
    <row r="443" spans="1:13" x14ac:dyDescent="0.25">
      <c r="A443" s="53"/>
      <c r="B443" s="54"/>
      <c r="C443" s="167">
        <f>COUNT(C442)</f>
        <v>1</v>
      </c>
      <c r="D443" s="94" t="s">
        <v>44</v>
      </c>
      <c r="E443" s="168">
        <f>SUBTOTAL(9,E442)</f>
        <v>167</v>
      </c>
      <c r="F443" s="58"/>
      <c r="G443" s="58"/>
      <c r="H443" s="168">
        <f>SUBTOTAL(9,H442)</f>
        <v>50</v>
      </c>
      <c r="I443" s="168">
        <f>SUBTOTAL(9,I442)</f>
        <v>6</v>
      </c>
      <c r="J443" s="203">
        <f>SUBTOTAL(9,J442)</f>
        <v>111</v>
      </c>
      <c r="K443" s="168">
        <f>SUBTOTAL(9,K442)</f>
        <v>56</v>
      </c>
      <c r="L443" s="170">
        <f>K443/E443</f>
        <v>0.33532934131736525</v>
      </c>
      <c r="M443" s="67"/>
    </row>
    <row r="444" spans="1:13" ht="7.8" customHeight="1" x14ac:dyDescent="0.25">
      <c r="A444" s="10"/>
      <c r="E444" s="9"/>
      <c r="F444" s="11"/>
      <c r="G444" s="11"/>
      <c r="H444" s="11"/>
      <c r="I444" s="11"/>
      <c r="J444" s="11"/>
      <c r="K444" s="11"/>
      <c r="L444" s="10"/>
      <c r="M444" s="131"/>
    </row>
    <row r="445" spans="1:13" s="68" customFormat="1" x14ac:dyDescent="0.25">
      <c r="A445" s="61"/>
      <c r="B445" s="62" t="s">
        <v>476</v>
      </c>
      <c r="C445" s="210">
        <f>+C440+C443</f>
        <v>6</v>
      </c>
      <c r="D445" s="64" t="s">
        <v>176</v>
      </c>
      <c r="E445" s="65">
        <f>SUBTOTAL(9,E435:E443)</f>
        <v>1785</v>
      </c>
      <c r="F445" s="61"/>
      <c r="G445" s="61"/>
      <c r="H445" s="65">
        <f>SUBTOTAL(9,H435:H443)</f>
        <v>238</v>
      </c>
      <c r="I445" s="65">
        <f>SUBTOTAL(9,I435:I443)</f>
        <v>53</v>
      </c>
      <c r="J445" s="61"/>
      <c r="K445" s="65">
        <f>SUBTOTAL(9,K435:K443)</f>
        <v>291</v>
      </c>
      <c r="L445" s="66">
        <f>K445/E445</f>
        <v>0.16302521008403362</v>
      </c>
      <c r="M445" s="67"/>
    </row>
    <row r="446" spans="1:13" x14ac:dyDescent="0.25">
      <c r="G446" s="11"/>
      <c r="H446" s="11"/>
      <c r="I446" s="11"/>
      <c r="J446" s="11"/>
    </row>
    <row r="447" spans="1:13" x14ac:dyDescent="0.25">
      <c r="G447" s="11"/>
      <c r="H447" s="11"/>
      <c r="I447" s="11"/>
      <c r="J447" s="11"/>
    </row>
    <row r="448" spans="1:13" x14ac:dyDescent="0.25">
      <c r="G448" s="11"/>
      <c r="H448" s="11"/>
      <c r="I448" s="11"/>
      <c r="J448" s="11"/>
    </row>
    <row r="449" spans="1:13" x14ac:dyDescent="0.25">
      <c r="G449" s="11"/>
      <c r="H449" s="11"/>
      <c r="I449" s="11"/>
      <c r="J449" s="11"/>
    </row>
    <row r="450" spans="1:13" x14ac:dyDescent="0.25">
      <c r="G450" s="11"/>
      <c r="H450" s="11"/>
      <c r="I450" s="11"/>
      <c r="J450" s="11"/>
    </row>
    <row r="451" spans="1:13" x14ac:dyDescent="0.25">
      <c r="G451" s="11"/>
      <c r="H451" s="11"/>
      <c r="I451" s="11"/>
      <c r="J451" s="11"/>
    </row>
    <row r="452" spans="1:13" x14ac:dyDescent="0.25">
      <c r="A452" s="10" t="s">
        <v>477</v>
      </c>
      <c r="B452" s="9" t="s">
        <v>478</v>
      </c>
      <c r="C452" s="11">
        <v>98101</v>
      </c>
      <c r="D452" s="9" t="s">
        <v>479</v>
      </c>
      <c r="E452" s="12">
        <f t="shared" ref="E452:E458" si="117">+H452+I452+J452</f>
        <v>1137</v>
      </c>
      <c r="F452" s="11">
        <v>9</v>
      </c>
      <c r="G452" s="11">
        <v>12</v>
      </c>
      <c r="H452" s="11">
        <v>157</v>
      </c>
      <c r="I452" s="11">
        <v>49</v>
      </c>
      <c r="J452" s="11">
        <v>931</v>
      </c>
      <c r="K452" s="10">
        <f t="shared" ref="K452:K458" si="118">+H452+I452</f>
        <v>206</v>
      </c>
      <c r="L452" s="15">
        <f t="shared" ref="L452:L459" si="119">K452/E452</f>
        <v>0.18117854001759015</v>
      </c>
      <c r="M452" s="15"/>
    </row>
    <row r="453" spans="1:13" x14ac:dyDescent="0.25">
      <c r="A453" s="10" t="s">
        <v>477</v>
      </c>
      <c r="B453" s="9" t="s">
        <v>478</v>
      </c>
      <c r="C453" s="11">
        <v>98103</v>
      </c>
      <c r="D453" s="9" t="s">
        <v>480</v>
      </c>
      <c r="E453" s="12">
        <f t="shared" si="117"/>
        <v>988</v>
      </c>
      <c r="F453" s="11">
        <v>5</v>
      </c>
      <c r="G453" s="11">
        <v>8</v>
      </c>
      <c r="H453" s="11">
        <v>169</v>
      </c>
      <c r="I453" s="11">
        <v>30</v>
      </c>
      <c r="J453" s="11">
        <v>789</v>
      </c>
      <c r="K453" s="10">
        <f t="shared" si="118"/>
        <v>199</v>
      </c>
      <c r="L453" s="15">
        <f t="shared" si="119"/>
        <v>0.20141700404858301</v>
      </c>
      <c r="M453" s="15"/>
    </row>
    <row r="454" spans="1:13" x14ac:dyDescent="0.25">
      <c r="A454" s="10" t="s">
        <v>477</v>
      </c>
      <c r="B454" s="9" t="s">
        <v>478</v>
      </c>
      <c r="C454" s="11">
        <v>98104</v>
      </c>
      <c r="D454" s="9" t="s">
        <v>481</v>
      </c>
      <c r="E454" s="12">
        <f t="shared" si="117"/>
        <v>281</v>
      </c>
      <c r="F454" s="10" t="s">
        <v>20</v>
      </c>
      <c r="G454" s="11">
        <v>4</v>
      </c>
      <c r="H454" s="11">
        <v>55</v>
      </c>
      <c r="I454" s="11">
        <v>13</v>
      </c>
      <c r="J454" s="11">
        <v>213</v>
      </c>
      <c r="K454" s="10">
        <f t="shared" si="118"/>
        <v>68</v>
      </c>
      <c r="L454" s="15">
        <f t="shared" si="119"/>
        <v>0.24199288256227758</v>
      </c>
      <c r="M454" s="15"/>
    </row>
    <row r="455" spans="1:13" x14ac:dyDescent="0.25">
      <c r="A455" s="10" t="s">
        <v>477</v>
      </c>
      <c r="B455" s="9" t="s">
        <v>478</v>
      </c>
      <c r="C455" s="11">
        <v>98105</v>
      </c>
      <c r="D455" s="9" t="s">
        <v>482</v>
      </c>
      <c r="E455" s="12">
        <f t="shared" si="117"/>
        <v>439</v>
      </c>
      <c r="F455" s="10" t="s">
        <v>14</v>
      </c>
      <c r="G455" s="11">
        <v>4</v>
      </c>
      <c r="H455" s="11">
        <v>78</v>
      </c>
      <c r="I455" s="11">
        <v>13</v>
      </c>
      <c r="J455" s="11">
        <v>348</v>
      </c>
      <c r="K455" s="10">
        <f t="shared" si="118"/>
        <v>91</v>
      </c>
      <c r="L455" s="15">
        <f t="shared" si="119"/>
        <v>0.2072892938496583</v>
      </c>
      <c r="M455" s="15"/>
    </row>
    <row r="456" spans="1:13" x14ac:dyDescent="0.25">
      <c r="A456" s="10" t="s">
        <v>477</v>
      </c>
      <c r="B456" s="9" t="s">
        <v>478</v>
      </c>
      <c r="C456" s="11">
        <v>98106</v>
      </c>
      <c r="D456" s="9" t="s">
        <v>483</v>
      </c>
      <c r="E456" s="12">
        <f t="shared" si="117"/>
        <v>181</v>
      </c>
      <c r="F456" s="10" t="s">
        <v>20</v>
      </c>
      <c r="G456" s="11">
        <v>4</v>
      </c>
      <c r="H456" s="11">
        <v>45</v>
      </c>
      <c r="I456" s="11">
        <v>7</v>
      </c>
      <c r="J456" s="11">
        <v>129</v>
      </c>
      <c r="K456" s="10">
        <f t="shared" si="118"/>
        <v>52</v>
      </c>
      <c r="L456" s="14">
        <f t="shared" si="119"/>
        <v>0.287292817679558</v>
      </c>
      <c r="M456" s="15"/>
    </row>
    <row r="457" spans="1:13" x14ac:dyDescent="0.25">
      <c r="A457" s="10" t="s">
        <v>477</v>
      </c>
      <c r="B457" s="9" t="s">
        <v>478</v>
      </c>
      <c r="C457" s="11">
        <v>98107</v>
      </c>
      <c r="D457" s="9" t="s">
        <v>484</v>
      </c>
      <c r="E457" s="12">
        <f t="shared" si="117"/>
        <v>233</v>
      </c>
      <c r="F457" s="10" t="s">
        <v>14</v>
      </c>
      <c r="G457" s="11">
        <v>4</v>
      </c>
      <c r="H457" s="11">
        <v>43</v>
      </c>
      <c r="I457" s="11">
        <v>7</v>
      </c>
      <c r="J457" s="11">
        <v>183</v>
      </c>
      <c r="K457" s="10">
        <f t="shared" si="118"/>
        <v>50</v>
      </c>
      <c r="L457" s="14">
        <f t="shared" si="119"/>
        <v>0.21459227467811159</v>
      </c>
      <c r="M457" s="15"/>
    </row>
    <row r="458" spans="1:13" ht="13.8" thickBot="1" x14ac:dyDescent="0.3">
      <c r="A458" s="10" t="s">
        <v>477</v>
      </c>
      <c r="B458" s="9" t="s">
        <v>478</v>
      </c>
      <c r="C458" s="16">
        <v>98108</v>
      </c>
      <c r="D458" s="9" t="s">
        <v>485</v>
      </c>
      <c r="E458" s="17">
        <f t="shared" si="117"/>
        <v>39</v>
      </c>
      <c r="F458" s="10" t="s">
        <v>14</v>
      </c>
      <c r="G458" s="11">
        <v>12</v>
      </c>
      <c r="H458" s="16">
        <v>19</v>
      </c>
      <c r="I458" s="16">
        <v>4</v>
      </c>
      <c r="J458" s="16">
        <v>16</v>
      </c>
      <c r="K458" s="33">
        <f t="shared" si="118"/>
        <v>23</v>
      </c>
      <c r="L458" s="34">
        <f t="shared" si="119"/>
        <v>0.58974358974358976</v>
      </c>
      <c r="M458" s="35"/>
    </row>
    <row r="459" spans="1:13" s="43" customFormat="1" ht="13.5" customHeight="1" x14ac:dyDescent="0.25">
      <c r="A459" s="215"/>
      <c r="B459" s="216" t="s">
        <v>486</v>
      </c>
      <c r="C459" s="217">
        <f>COUNT(C452:C458)</f>
        <v>7</v>
      </c>
      <c r="D459" s="105" t="s">
        <v>22</v>
      </c>
      <c r="E459" s="152">
        <f>SUBTOTAL(9,E452:E458)</f>
        <v>3298</v>
      </c>
      <c r="F459" s="218"/>
      <c r="G459" s="218"/>
      <c r="H459" s="152">
        <f>SUBTOTAL(9,H452:H458)</f>
        <v>566</v>
      </c>
      <c r="I459" s="152">
        <f>SUBTOTAL(9,I452:I458)</f>
        <v>123</v>
      </c>
      <c r="J459" s="153">
        <f>SUBTOTAL(9,J452:J458)</f>
        <v>2609</v>
      </c>
      <c r="K459" s="152">
        <f>SUBTOTAL(9,K452:K458)</f>
        <v>689</v>
      </c>
      <c r="L459" s="48">
        <f t="shared" si="119"/>
        <v>0.20891449363250456</v>
      </c>
      <c r="M459" s="29"/>
    </row>
    <row r="460" spans="1:13" ht="10.199999999999999" customHeight="1" x14ac:dyDescent="0.25">
      <c r="G460" s="11"/>
      <c r="H460" s="11"/>
      <c r="I460" s="11"/>
      <c r="J460" s="11"/>
    </row>
    <row r="461" spans="1:13" x14ac:dyDescent="0.25">
      <c r="A461" s="10" t="s">
        <v>487</v>
      </c>
      <c r="B461" s="9" t="s">
        <v>488</v>
      </c>
      <c r="C461" s="11">
        <v>99101</v>
      </c>
      <c r="D461" s="9" t="s">
        <v>489</v>
      </c>
      <c r="E461" s="12">
        <f t="shared" ref="E461:E462" si="120">+H461+I461+J461</f>
        <v>470</v>
      </c>
      <c r="F461" s="11">
        <v>6</v>
      </c>
      <c r="G461" s="11">
        <v>8</v>
      </c>
      <c r="H461" s="11">
        <v>75</v>
      </c>
      <c r="I461" s="11">
        <v>21</v>
      </c>
      <c r="J461" s="11">
        <v>374</v>
      </c>
      <c r="K461" s="10">
        <f t="shared" ref="K461:K462" si="121">+H461+I461</f>
        <v>96</v>
      </c>
      <c r="L461" s="14">
        <f t="shared" ref="L461:L462" si="122">K461/E461</f>
        <v>0.20425531914893616</v>
      </c>
      <c r="M461" s="15"/>
    </row>
    <row r="462" spans="1:13" ht="13.8" thickBot="1" x14ac:dyDescent="0.3">
      <c r="A462" s="10" t="s">
        <v>487</v>
      </c>
      <c r="B462" s="9" t="s">
        <v>488</v>
      </c>
      <c r="C462" s="16">
        <v>99102</v>
      </c>
      <c r="D462" s="9" t="s">
        <v>490</v>
      </c>
      <c r="E462" s="17">
        <f t="shared" si="120"/>
        <v>651</v>
      </c>
      <c r="F462" s="11">
        <v>9</v>
      </c>
      <c r="G462" s="11">
        <v>12</v>
      </c>
      <c r="H462" s="16">
        <v>86</v>
      </c>
      <c r="I462" s="16">
        <v>26</v>
      </c>
      <c r="J462" s="16">
        <v>539</v>
      </c>
      <c r="K462" s="33">
        <f t="shared" si="121"/>
        <v>112</v>
      </c>
      <c r="L462" s="34">
        <f t="shared" si="122"/>
        <v>0.17204301075268819</v>
      </c>
      <c r="M462" s="35"/>
    </row>
    <row r="463" spans="1:13" s="43" customFormat="1" x14ac:dyDescent="0.25">
      <c r="A463" s="164"/>
      <c r="B463" s="162" t="s">
        <v>491</v>
      </c>
      <c r="C463" s="106">
        <f>COUNT(C461:C462)</f>
        <v>2</v>
      </c>
      <c r="D463" s="105" t="s">
        <v>22</v>
      </c>
      <c r="E463" s="152">
        <f>SUBTOTAL(9,E461:E462)</f>
        <v>1121</v>
      </c>
      <c r="F463" s="69"/>
      <c r="G463" s="69"/>
      <c r="H463" s="152">
        <f>SUBTOTAL(9,H461:H462)</f>
        <v>161</v>
      </c>
      <c r="I463" s="152">
        <f>SUBTOTAL(9,I461:I462)</f>
        <v>47</v>
      </c>
      <c r="J463" s="153">
        <f>SUBTOTAL(9,J461:J462)</f>
        <v>913</v>
      </c>
      <c r="K463" s="152">
        <f>SUBTOTAL(9,K461:K462)</f>
        <v>208</v>
      </c>
      <c r="L463" s="48">
        <f>K463/E463</f>
        <v>0.1855486173059768</v>
      </c>
      <c r="M463" s="29"/>
    </row>
    <row r="497" spans="1:13" ht="27" thickBot="1" x14ac:dyDescent="0.3">
      <c r="A497" s="219"/>
      <c r="B497" s="220"/>
      <c r="C497" s="221" t="s">
        <v>492</v>
      </c>
      <c r="D497" s="222"/>
      <c r="E497" s="223" t="s">
        <v>493</v>
      </c>
      <c r="F497" s="224"/>
      <c r="G497" s="122"/>
      <c r="H497" s="223" t="s">
        <v>494</v>
      </c>
      <c r="I497" s="223" t="s">
        <v>495</v>
      </c>
      <c r="J497" s="11"/>
      <c r="K497" s="225" t="s">
        <v>9</v>
      </c>
      <c r="L497" s="225" t="s">
        <v>10</v>
      </c>
      <c r="M497" s="9"/>
    </row>
    <row r="498" spans="1:13" ht="14.4" thickBot="1" x14ac:dyDescent="0.3">
      <c r="A498" s="219"/>
      <c r="B498" s="226" t="s">
        <v>496</v>
      </c>
      <c r="C498" s="227">
        <f>C8+C15+C23+C28+C39+C65+C68+C71+C84+C90+C100+C113+C116+C120+C124+C134+C142+C145+C148+C153+C156+C163+C168+C173+C176+C190+C201+C207+C226+C230+C238+C278+C281+C294+C306+C312+C319+C327+C337+C341+C344+C353+C378+C381+C391+C394+C404+C415+C418+C428+C431+C440+C443+C459+C463</f>
        <v>317</v>
      </c>
      <c r="D498" s="228" t="s">
        <v>496</v>
      </c>
      <c r="E498" s="227">
        <f>E8+E15+E23+E28+E39+E65+E68+E71+E84+E90+E100+E113+E116+E120+E124+E134+E142+E145+E148+E153+E156+E163+E168+E173+E176+E190+E201+E207+E226+E230+E238+E278+E281+E294+E306+E312+E319+E327+E337+E341+E344+E353+E378+E381+E391+E394+E404+E415+E418+E428+E431+E440+E443+E459+E463</f>
        <v>142412</v>
      </c>
      <c r="F498" s="229"/>
      <c r="G498" s="230"/>
      <c r="H498" s="227">
        <f>H8+H15+H23+H28+H39+H65+H68+H71+H84+H90+H100+H113+H116+H120+H124+H134+H142+H145+H148+H153+H156+H163+H168+H173+H176+H190+H201+H207+H226+H230+H238+H278+H281+H294+H306+H312+H319+H327+H337+H341+H344+H353+H378+H381+H391+H394+H404+H415+H418+H428+H431+H440+H443+H459+H463</f>
        <v>59357</v>
      </c>
      <c r="I498" s="227">
        <f>I8+I15+I23+I28+I39+I65+I68+I71+I84+I90+I100+I113+I116+I120+I124+I134+I142+I145+I148+I153+I156+I163+I168+I173+I176+I190+I201+I207+I226+I230+I238+I278+I281+I294+I306+I312+I319+I327+I337+I341+I344+I353+I378+I381+I391+I394+I404+I415+I418+I428+I431+I440+I443+I459+I463</f>
        <v>8054</v>
      </c>
      <c r="J498" s="11"/>
      <c r="K498" s="231">
        <f t="shared" ref="K498:K504" si="123">H498+I498</f>
        <v>67411</v>
      </c>
      <c r="L498" s="232">
        <f t="shared" ref="L498:L504" si="124">K498/E498</f>
        <v>0.47335196472207397</v>
      </c>
      <c r="M498" s="9"/>
    </row>
    <row r="499" spans="1:13" ht="14.4" thickBot="1" x14ac:dyDescent="0.3">
      <c r="A499" s="219"/>
      <c r="B499" s="233" t="s">
        <v>497</v>
      </c>
      <c r="C499" s="234">
        <f>C153+C312</f>
        <v>3</v>
      </c>
      <c r="D499" s="235" t="s">
        <v>497</v>
      </c>
      <c r="E499" s="234">
        <f>E153+E312</f>
        <v>1726</v>
      </c>
      <c r="F499" s="236"/>
      <c r="G499" s="237"/>
      <c r="H499" s="234">
        <f>H153+H312</f>
        <v>980</v>
      </c>
      <c r="I499" s="234">
        <f>I153+I312</f>
        <v>170</v>
      </c>
      <c r="J499" s="11"/>
      <c r="K499" s="234">
        <f t="shared" si="123"/>
        <v>1150</v>
      </c>
      <c r="L499" s="238">
        <f t="shared" si="124"/>
        <v>0.66628041714947861</v>
      </c>
      <c r="M499" s="9"/>
    </row>
    <row r="500" spans="1:13" ht="14.4" thickBot="1" x14ac:dyDescent="0.3">
      <c r="A500" s="219"/>
      <c r="B500" s="239" t="s">
        <v>498</v>
      </c>
      <c r="C500" s="240">
        <f>C28+C68+C90+C230+C294+C341+C418+C443</f>
        <v>25</v>
      </c>
      <c r="D500" s="241" t="s">
        <v>499</v>
      </c>
      <c r="E500" s="240">
        <f>E28+E68+E90+E230+E294+E341+E418+E443</f>
        <v>6434</v>
      </c>
      <c r="F500" s="242"/>
      <c r="G500" s="243"/>
      <c r="H500" s="240">
        <f>H28+H68+H90+H230+H294+H341+H418+H443</f>
        <v>3713</v>
      </c>
      <c r="I500" s="240">
        <f>I28+I68+I90+I230+I294+I341+I418+I443</f>
        <v>597</v>
      </c>
      <c r="J500" s="11"/>
      <c r="K500" s="240">
        <f t="shared" si="123"/>
        <v>4310</v>
      </c>
      <c r="L500" s="244">
        <f t="shared" si="124"/>
        <v>0.66987876903947774</v>
      </c>
      <c r="M500" s="9"/>
    </row>
    <row r="501" spans="1:13" ht="14.4" thickBot="1" x14ac:dyDescent="0.3">
      <c r="A501" s="219"/>
      <c r="B501" s="245" t="s">
        <v>500</v>
      </c>
      <c r="C501" s="246">
        <f>C8+C15+C23+C39+C65+C84+C100+C113+C116+C120+C124+C134+C142+C156+C163+C168+C173+C176+C190+C201+C207+C226+C238+C278+C319+C327+C337+C353+C378+C391+C404+C415+C428+C440+C459+C463</f>
        <v>271</v>
      </c>
      <c r="D501" s="247" t="s">
        <v>500</v>
      </c>
      <c r="E501" s="246">
        <f>E8+E15+E23+E39+E65+E84+E100+E113+E116+E120+E124+E134+E142+E156+E163+E168+E173+E176+E190+E201+E207+E226+E238+E278+E319+E327+E337+E353+E378+E391+E404+E415+E428+E440+E459+E463</f>
        <v>132603</v>
      </c>
      <c r="F501" s="248"/>
      <c r="G501" s="249"/>
      <c r="H501" s="246">
        <f>H8+H15+H23+H39+H65+H84+H100+H113+H116+H120+H124+H134+H142+H156+H163+H168+H173+H176+H190+H201+H207+H226+H238+H278+H319+H327+H337+H353+H378+H391+H404+H415+H428+H440+H459+H463</f>
        <v>53842</v>
      </c>
      <c r="I501" s="246">
        <f>I8+I15+I23+I39+I65+I84+I100+I113+I116+I120+I124+I134+I142+I156+I163+I168+I173+I176+I190+I201+I207+I226+I238+I278+I319+I327+I337+I353+I378+I391+I404+I415+I428+I440+I459+I463</f>
        <v>7129</v>
      </c>
      <c r="J501" s="11"/>
      <c r="K501" s="246">
        <f>H501+I501</f>
        <v>60971</v>
      </c>
      <c r="L501" s="250">
        <f t="shared" si="124"/>
        <v>0.45980106030783618</v>
      </c>
      <c r="M501" s="9"/>
    </row>
    <row r="502" spans="1:13" s="146" customFormat="1" ht="14.4" thickBot="1" x14ac:dyDescent="0.3">
      <c r="A502" s="251"/>
      <c r="B502" s="252" t="s">
        <v>501</v>
      </c>
      <c r="C502" s="253">
        <f>C281</f>
        <v>1</v>
      </c>
      <c r="D502" s="254" t="s">
        <v>501</v>
      </c>
      <c r="E502" s="253">
        <f>E281</f>
        <v>139</v>
      </c>
      <c r="F502" s="255"/>
      <c r="G502" s="256"/>
      <c r="H502" s="253">
        <f>H281</f>
        <v>101</v>
      </c>
      <c r="I502" s="253">
        <f>I281</f>
        <v>0</v>
      </c>
      <c r="J502" s="187"/>
      <c r="K502" s="253">
        <f>H502+I502</f>
        <v>101</v>
      </c>
      <c r="L502" s="257">
        <f t="shared" si="124"/>
        <v>0.72661870503597126</v>
      </c>
    </row>
    <row r="503" spans="1:13" ht="14.4" thickBot="1" x14ac:dyDescent="0.3">
      <c r="A503" s="219"/>
      <c r="B503" s="258" t="s">
        <v>502</v>
      </c>
      <c r="C503" s="259">
        <f>C145+C381+C431</f>
        <v>3</v>
      </c>
      <c r="D503" s="260" t="s">
        <v>502</v>
      </c>
      <c r="E503" s="259">
        <f>E145+E381+E431</f>
        <v>146</v>
      </c>
      <c r="F503" s="261"/>
      <c r="G503" s="262"/>
      <c r="H503" s="259">
        <f>H145+H381+H431</f>
        <v>102</v>
      </c>
      <c r="I503" s="259">
        <f>I145+I381+I431</f>
        <v>10</v>
      </c>
      <c r="J503" s="11"/>
      <c r="K503" s="259">
        <f>H503+I503</f>
        <v>112</v>
      </c>
      <c r="L503" s="263">
        <f t="shared" si="124"/>
        <v>0.76712328767123283</v>
      </c>
      <c r="M503" s="9"/>
    </row>
    <row r="504" spans="1:13" ht="14.4" thickBot="1" x14ac:dyDescent="0.3">
      <c r="A504" s="251"/>
      <c r="B504" s="264" t="s">
        <v>503</v>
      </c>
      <c r="C504" s="265">
        <f>C71+C148+C306+C344+C394</f>
        <v>14</v>
      </c>
      <c r="D504" s="266" t="s">
        <v>504</v>
      </c>
      <c r="E504" s="265">
        <f>E71+E148+E306+E344+E394</f>
        <v>1364</v>
      </c>
      <c r="F504" s="267"/>
      <c r="G504" s="268"/>
      <c r="H504" s="265">
        <f>H71+H148+H306+H344+H394</f>
        <v>619</v>
      </c>
      <c r="I504" s="265">
        <f>I71+I148+I306+I344+I394</f>
        <v>148</v>
      </c>
      <c r="J504" s="11"/>
      <c r="K504" s="265">
        <f t="shared" si="123"/>
        <v>767</v>
      </c>
      <c r="L504" s="269">
        <f t="shared" si="124"/>
        <v>0.56231671554252194</v>
      </c>
      <c r="M504" s="9"/>
    </row>
    <row r="505" spans="1:13" ht="15.6" x14ac:dyDescent="0.3">
      <c r="A505" s="219"/>
      <c r="B505" s="270"/>
      <c r="C505" s="271"/>
      <c r="D505" s="270"/>
      <c r="E505" s="272"/>
      <c r="F505" s="273"/>
      <c r="G505" s="271"/>
      <c r="H505" s="271"/>
      <c r="I505" s="271"/>
      <c r="J505" s="271"/>
      <c r="K505" s="270"/>
      <c r="L505" s="274"/>
      <c r="M505"/>
    </row>
    <row r="506" spans="1:13" ht="14.4" x14ac:dyDescent="0.3">
      <c r="A506" s="219"/>
      <c r="B506" s="284" t="s">
        <v>505</v>
      </c>
      <c r="C506" s="284"/>
      <c r="D506" s="284"/>
      <c r="E506" s="284"/>
      <c r="F506" s="284"/>
      <c r="G506" s="284"/>
      <c r="H506" s="275"/>
      <c r="I506" s="276"/>
      <c r="J506" s="275"/>
      <c r="K506" s="275"/>
      <c r="L506" s="277"/>
      <c r="M506"/>
    </row>
    <row r="507" spans="1:13" ht="14.4" x14ac:dyDescent="0.3">
      <c r="A507" s="219"/>
      <c r="B507" s="278"/>
      <c r="C507" s="281" t="s">
        <v>506</v>
      </c>
      <c r="D507" s="281"/>
      <c r="E507" s="281"/>
      <c r="F507" s="281"/>
      <c r="G507" s="281"/>
      <c r="H507" s="275"/>
      <c r="I507" s="275"/>
      <c r="J507" s="276"/>
      <c r="K507" s="275"/>
      <c r="L507" s="277"/>
      <c r="M507"/>
    </row>
    <row r="508" spans="1:13" ht="14.4" x14ac:dyDescent="0.3">
      <c r="A508" s="219"/>
      <c r="B508" s="279"/>
      <c r="C508" s="281" t="s">
        <v>507</v>
      </c>
      <c r="D508" s="281"/>
      <c r="E508" s="281"/>
      <c r="F508" s="281"/>
      <c r="G508" s="281"/>
      <c r="H508" s="275"/>
      <c r="I508" s="275"/>
      <c r="J508" s="276"/>
      <c r="K508" s="275"/>
      <c r="L508" s="277"/>
      <c r="M508"/>
    </row>
    <row r="509" spans="1:13" ht="14.4" x14ac:dyDescent="0.3">
      <c r="A509" s="219"/>
      <c r="B509" s="279"/>
      <c r="C509" s="285"/>
      <c r="D509" s="285"/>
      <c r="E509" s="285"/>
      <c r="F509" s="285"/>
      <c r="G509" s="285"/>
      <c r="H509" s="275"/>
      <c r="I509" s="275"/>
      <c r="J509" s="275"/>
      <c r="K509" s="275"/>
      <c r="L509" s="277"/>
      <c r="M509"/>
    </row>
    <row r="510" spans="1:13" ht="14.4" x14ac:dyDescent="0.3">
      <c r="A510" s="219"/>
      <c r="B510" s="284" t="s">
        <v>508</v>
      </c>
      <c r="C510" s="284"/>
      <c r="D510" s="284"/>
      <c r="E510" s="284"/>
      <c r="F510" s="284"/>
      <c r="G510" s="284"/>
      <c r="H510" s="275"/>
      <c r="I510" s="275"/>
      <c r="J510" s="275"/>
      <c r="K510" s="275"/>
      <c r="L510" s="277"/>
      <c r="M510"/>
    </row>
    <row r="511" spans="1:13" ht="14.4" x14ac:dyDescent="0.3">
      <c r="A511" s="219"/>
      <c r="B511" s="279"/>
      <c r="C511" s="281" t="s">
        <v>509</v>
      </c>
      <c r="D511" s="281"/>
      <c r="E511" s="281"/>
      <c r="F511" s="281"/>
      <c r="G511" s="281"/>
      <c r="H511" s="275"/>
      <c r="I511" s="275"/>
      <c r="J511" s="275"/>
      <c r="K511" s="275"/>
      <c r="L511" s="277"/>
      <c r="M511"/>
    </row>
    <row r="512" spans="1:13" ht="14.4" x14ac:dyDescent="0.3">
      <c r="A512" s="219"/>
      <c r="B512" s="279"/>
      <c r="C512" s="280" t="s">
        <v>510</v>
      </c>
      <c r="D512" s="280"/>
      <c r="E512" s="280"/>
      <c r="F512" s="280"/>
      <c r="G512" s="280"/>
      <c r="H512" s="275"/>
      <c r="I512" s="275"/>
      <c r="J512" s="275"/>
      <c r="K512" s="275"/>
      <c r="L512" s="277"/>
      <c r="M512"/>
    </row>
    <row r="513" spans="1:13" x14ac:dyDescent="0.25">
      <c r="A513" s="10"/>
      <c r="E513" s="9"/>
      <c r="H513" s="11"/>
      <c r="I513" s="11"/>
      <c r="J513" s="11"/>
      <c r="L513" s="10"/>
      <c r="M513" s="9"/>
    </row>
    <row r="514" spans="1:13" x14ac:dyDescent="0.25">
      <c r="A514" s="10"/>
      <c r="E514" s="9"/>
      <c r="F514" s="11"/>
      <c r="G514" s="11"/>
      <c r="H514" s="11"/>
      <c r="I514" s="11"/>
      <c r="J514" s="11"/>
      <c r="K514" s="11"/>
      <c r="L514" s="10"/>
      <c r="M514" s="10"/>
    </row>
    <row r="515" spans="1:13" x14ac:dyDescent="0.25">
      <c r="A515" s="10"/>
      <c r="E515" s="9"/>
      <c r="F515" s="11"/>
      <c r="G515" s="11"/>
      <c r="H515" s="11"/>
      <c r="I515" s="11"/>
      <c r="J515" s="11"/>
      <c r="K515" s="11"/>
      <c r="L515" s="10"/>
      <c r="M515" s="10"/>
    </row>
  </sheetData>
  <sheetProtection password="DC6B" sheet="1" objects="1" scenarios="1"/>
  <mergeCells count="7">
    <mergeCell ref="C511:G511"/>
    <mergeCell ref="F1:G1"/>
    <mergeCell ref="B506:G506"/>
    <mergeCell ref="C507:G507"/>
    <mergeCell ref="C508:G508"/>
    <mergeCell ref="C509:G509"/>
    <mergeCell ref="B510:G510"/>
  </mergeCells>
  <pageMargins left="0.2" right="0.2" top="0.75" bottom="0.5" header="0.3" footer="0.3"/>
  <pageSetup scale="83" orientation="landscape" r:id="rId1"/>
  <headerFooter>
    <oddHeader>&amp;CFree/Reduced Price Meal Eligibility As a Percentage (%) of Enrollment 
Claim Month October 2014&amp;RFebruary 13, 2015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Eligibility Report Oct 14 FINAL</vt:lpstr>
      <vt:lpstr>'Eligibility Report Oct 14 FINAL'!Print_Titles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Capece, Leslie</dc:creator>
  <cp:lastModifiedBy>Capece, Leslie</cp:lastModifiedBy>
  <cp:lastPrinted>2015-02-16T13:23:05Z</cp:lastPrinted>
  <dcterms:created xsi:type="dcterms:W3CDTF">2015-02-13T21:00:35Z</dcterms:created>
  <dcterms:modified xsi:type="dcterms:W3CDTF">2015-02-16T13:24:28Z</dcterms:modified>
</cp:coreProperties>
</file>