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October 2011" sheetId="1" r:id="rId1"/>
  </sheets>
  <definedNames/>
  <calcPr fullCalcOnLoad="1"/>
</workbook>
</file>

<file path=xl/sharedStrings.xml><?xml version="1.0" encoding="utf-8"?>
<sst xmlns="http://schemas.openxmlformats.org/spreadsheetml/2006/main" count="1290" uniqueCount="518">
  <si>
    <t>District Code</t>
  </si>
  <si>
    <t>District Name</t>
  </si>
  <si>
    <t>School Code</t>
  </si>
  <si>
    <t>School Name</t>
  </si>
  <si>
    <t>Enrollment</t>
  </si>
  <si>
    <t>Grade</t>
  </si>
  <si>
    <t>Free</t>
  </si>
  <si>
    <t>Reduced</t>
  </si>
  <si>
    <t>N</t>
  </si>
  <si>
    <t>Total (F/R)</t>
  </si>
  <si>
    <t xml:space="preserve">% Eligibility </t>
  </si>
  <si>
    <t>01</t>
  </si>
  <si>
    <t>Barrington</t>
  </si>
  <si>
    <t>Primrose Hill School</t>
  </si>
  <si>
    <t>PK</t>
  </si>
  <si>
    <t>Nayatt School</t>
  </si>
  <si>
    <t>Hampden Meadows School</t>
  </si>
  <si>
    <t>Barrington High School</t>
  </si>
  <si>
    <t>Barrington Middle School</t>
  </si>
  <si>
    <t>Sowams Elementary School</t>
  </si>
  <si>
    <t>KG</t>
  </si>
  <si>
    <t>Barrington Total</t>
  </si>
  <si>
    <t>Total Public Schools</t>
  </si>
  <si>
    <t>03</t>
  </si>
  <si>
    <t xml:space="preserve">Burrillville            </t>
  </si>
  <si>
    <t>Burrillville Middle School</t>
  </si>
  <si>
    <t>Steere Farm Elementary School</t>
  </si>
  <si>
    <t xml:space="preserve">William L. Callahan School                        </t>
  </si>
  <si>
    <t>Austin T. Levy School</t>
  </si>
  <si>
    <t>KF</t>
  </si>
  <si>
    <t>Burrillville High School</t>
  </si>
  <si>
    <t>Burrillville Total</t>
  </si>
  <si>
    <t>04</t>
  </si>
  <si>
    <t xml:space="preserve">Central Falls           </t>
  </si>
  <si>
    <t>Ella Risk School</t>
  </si>
  <si>
    <r>
      <t>Capt. G. Harold Hunt School (</t>
    </r>
    <r>
      <rPr>
        <sz val="8"/>
        <color indexed="8"/>
        <rFont val="Arial"/>
        <family val="2"/>
      </rPr>
      <t>includes Fairlawn School</t>
    </r>
    <r>
      <rPr>
        <sz val="10"/>
        <color indexed="8"/>
        <rFont val="Arial"/>
        <family val="2"/>
      </rPr>
      <t>)</t>
    </r>
  </si>
  <si>
    <t>Margaret I. Robertson School</t>
  </si>
  <si>
    <t>Veterans Memorial Elementary</t>
  </si>
  <si>
    <t>Central Falls Senior High School</t>
  </si>
  <si>
    <t>Dr. Earl F. Calcutt Middle School</t>
  </si>
  <si>
    <t>Central Falls Total</t>
  </si>
  <si>
    <t>59</t>
  </si>
  <si>
    <t>Charter</t>
  </si>
  <si>
    <t>The Learning Community Charter School</t>
  </si>
  <si>
    <t>46</t>
  </si>
  <si>
    <t>Segue Institute for Learning</t>
  </si>
  <si>
    <t>Total Charter Schools</t>
  </si>
  <si>
    <t>Total for Central Falls</t>
  </si>
  <si>
    <t>Total Public &amp; Charter Schools</t>
  </si>
  <si>
    <t>06</t>
  </si>
  <si>
    <t xml:space="preserve">Coventry                </t>
  </si>
  <si>
    <t>Alan Shawn Feinstein Middle School Of Coventry</t>
  </si>
  <si>
    <t>Western Coventry School</t>
  </si>
  <si>
    <t>Hopkins Hill School</t>
  </si>
  <si>
    <t>Tiogue School</t>
  </si>
  <si>
    <t>Blackrock School</t>
  </si>
  <si>
    <t>Coventry High School</t>
  </si>
  <si>
    <t>Washington Oak School</t>
  </si>
  <si>
    <t>Coventry Total</t>
  </si>
  <si>
    <t>07</t>
  </si>
  <si>
    <t xml:space="preserve">Cranston                </t>
  </si>
  <si>
    <t>Oak Lawn School</t>
  </si>
  <si>
    <t>Daniel D. Waterman School</t>
  </si>
  <si>
    <t>Chester W. Barrows School</t>
  </si>
  <si>
    <t>Cranston High School East</t>
  </si>
  <si>
    <t>Hugh B. Bain Middle School</t>
  </si>
  <si>
    <t>William R. Dutemple School</t>
  </si>
  <si>
    <t xml:space="preserve">Edward S. Rhodes School                           </t>
  </si>
  <si>
    <t>Eden Park School</t>
  </si>
  <si>
    <t>Gladstone Street School</t>
  </si>
  <si>
    <t>Stadium School</t>
  </si>
  <si>
    <t>Woodridge School</t>
  </si>
  <si>
    <t xml:space="preserve">Garden City School                                </t>
  </si>
  <si>
    <t>Park View Middle School</t>
  </si>
  <si>
    <t>George J. Peters School</t>
  </si>
  <si>
    <t>Arlington School</t>
  </si>
  <si>
    <t xml:space="preserve">Cranston High School West                         </t>
  </si>
  <si>
    <t xml:space="preserve">Stone Hill School                                 </t>
  </si>
  <si>
    <t>Glen Hills School</t>
  </si>
  <si>
    <t xml:space="preserve">Western Hills Middle School                       </t>
  </si>
  <si>
    <t>Edgewood Highland School</t>
  </si>
  <si>
    <t>Hope Highlands Elementary School</t>
  </si>
  <si>
    <t>NEL/CPS Construction Career Academy</t>
  </si>
  <si>
    <t>Orchard Farms Elementary School</t>
  </si>
  <si>
    <t xml:space="preserve">Cranston                </t>
  </si>
  <si>
    <t>078A1</t>
  </si>
  <si>
    <t>Sanders Academy (enrollment included in high schools)</t>
  </si>
  <si>
    <t>078B6</t>
  </si>
  <si>
    <t>HortonTheraputic (enrollment included in elementary schools)</t>
  </si>
  <si>
    <t>K</t>
  </si>
  <si>
    <t>Cranston Total</t>
  </si>
  <si>
    <t>Valley Community School</t>
  </si>
  <si>
    <t>Total Non Public School</t>
  </si>
  <si>
    <t>Total for Cranston</t>
  </si>
  <si>
    <t>Total Public, Non Public Schools</t>
  </si>
  <si>
    <t>08</t>
  </si>
  <si>
    <t xml:space="preserve">Cumberland              </t>
  </si>
  <si>
    <t>B.F. Norton Elementary School</t>
  </si>
  <si>
    <t>Garvin Memorial School</t>
  </si>
  <si>
    <t>Community School</t>
  </si>
  <si>
    <t>John J. McLaughlin Cumberland Hill School</t>
  </si>
  <si>
    <t>Ashton School</t>
  </si>
  <si>
    <t>Cumberland High School</t>
  </si>
  <si>
    <t>Joseph L. McCourt Middle School</t>
  </si>
  <si>
    <t>North Cumberland Middle School</t>
  </si>
  <si>
    <t>Cumberland Preschool Center at B.F. Norton School</t>
  </si>
  <si>
    <t>Cumberland Total</t>
  </si>
  <si>
    <t>Northern RI Collaborative</t>
  </si>
  <si>
    <t>St. Joan's / NRIC</t>
  </si>
  <si>
    <t>Total Public - Non LEA</t>
  </si>
  <si>
    <t>47</t>
  </si>
  <si>
    <t>Blackstone Valley Prep Elementary School</t>
  </si>
  <si>
    <t>Blackstone Valley Prep Middle School</t>
  </si>
  <si>
    <t>Blackstone Valley Prep Elementary 2 School</t>
  </si>
  <si>
    <t>Total for Cumberland</t>
  </si>
  <si>
    <t>Total Public, Non LEA Public &amp; Charter Schools</t>
  </si>
  <si>
    <t>09</t>
  </si>
  <si>
    <t xml:space="preserve">East Greenwich          </t>
  </si>
  <si>
    <t>James H. Eldredge El. School</t>
  </si>
  <si>
    <t>Archie R. Cole Middle School</t>
  </si>
  <si>
    <t>Frenchtown School</t>
  </si>
  <si>
    <t>East Greenwich High School</t>
  </si>
  <si>
    <t>Meadowbrook Farms School</t>
  </si>
  <si>
    <t>George Hanaford School</t>
  </si>
  <si>
    <t>East Greenwich Total</t>
  </si>
  <si>
    <t>10</t>
  </si>
  <si>
    <t xml:space="preserve">East Providence         </t>
  </si>
  <si>
    <t>Edward R. Martin Middle School</t>
  </si>
  <si>
    <t>James R. D. Oldham School</t>
  </si>
  <si>
    <t>East Providence High School</t>
  </si>
  <si>
    <t>Kent Heights School</t>
  </si>
  <si>
    <t>Alice M. Waddington School</t>
  </si>
  <si>
    <t>Agnes B. Hennessey School</t>
  </si>
  <si>
    <t>Emma G. Whiteknact School</t>
  </si>
  <si>
    <t>Meadowcrest Early Childhood Family Center</t>
  </si>
  <si>
    <t>Riverside Middle School</t>
  </si>
  <si>
    <t>Silver Spring School</t>
  </si>
  <si>
    <t>Orlo Avenue School</t>
  </si>
  <si>
    <t>Myron J. Francis Elementary School</t>
  </si>
  <si>
    <t>East Providence Total</t>
  </si>
  <si>
    <t>12</t>
  </si>
  <si>
    <t xml:space="preserve">Foster                  </t>
  </si>
  <si>
    <t>Captain Isaac Paine Elementary School</t>
  </si>
  <si>
    <t>Foster Total</t>
  </si>
  <si>
    <t>13</t>
  </si>
  <si>
    <t xml:space="preserve">Glocester               </t>
  </si>
  <si>
    <t>Fogarty Memorial School</t>
  </si>
  <si>
    <t>PF</t>
  </si>
  <si>
    <t>West Glocester Elementary</t>
  </si>
  <si>
    <t>Glocester Total</t>
  </si>
  <si>
    <t>15</t>
  </si>
  <si>
    <t xml:space="preserve">Jamestown               </t>
  </si>
  <si>
    <t>Jamestown School-Lawn</t>
  </si>
  <si>
    <t>Jamestown School-Melrose</t>
  </si>
  <si>
    <t>Jamestown Total</t>
  </si>
  <si>
    <t>16</t>
  </si>
  <si>
    <t xml:space="preserve">Johnston                </t>
  </si>
  <si>
    <t>Thornton School</t>
  </si>
  <si>
    <t>Brown Avenue School</t>
  </si>
  <si>
    <t>Sarah Dyer Barnes School</t>
  </si>
  <si>
    <t>Winsor Hill School</t>
  </si>
  <si>
    <t>Graniteville School</t>
  </si>
  <si>
    <t>Nicholas A. Ferri Middle School</t>
  </si>
  <si>
    <t>Johnston Senior High School</t>
  </si>
  <si>
    <t>Early Childhood Center</t>
  </si>
  <si>
    <t>Johnston Total</t>
  </si>
  <si>
    <t>17</t>
  </si>
  <si>
    <t xml:space="preserve">Lincoln                 </t>
  </si>
  <si>
    <t>Lonsdale Elementary School</t>
  </si>
  <si>
    <t>Lincoln Central Elementary School</t>
  </si>
  <si>
    <t>Lincoln Senior High School</t>
  </si>
  <si>
    <t>Saylesville Elementary School</t>
  </si>
  <si>
    <t>Northern Lincoln Elementary School</t>
  </si>
  <si>
    <t>Lincoln Middle School</t>
  </si>
  <si>
    <t>Lincoln Total</t>
  </si>
  <si>
    <t>St. James (Northern RI Collaborative)</t>
  </si>
  <si>
    <t>Lincoln</t>
  </si>
  <si>
    <t>Spurwink</t>
  </si>
  <si>
    <t>Total for Lincoln</t>
  </si>
  <si>
    <t>Total Public, Non LEA Public &amp; Non Public Schools</t>
  </si>
  <si>
    <t>40</t>
  </si>
  <si>
    <t>Davies Career &amp; Tech</t>
  </si>
  <si>
    <t>Wm. M. Davies Jr. Career-Technical  High School</t>
  </si>
  <si>
    <t>Total Davies Career Tech State School</t>
  </si>
  <si>
    <t>18</t>
  </si>
  <si>
    <t xml:space="preserve">Little Compton          </t>
  </si>
  <si>
    <t>Wilbur and McMahon Schools</t>
  </si>
  <si>
    <t>Little Compton Total</t>
  </si>
  <si>
    <t>19</t>
  </si>
  <si>
    <t xml:space="preserve">Middletown              </t>
  </si>
  <si>
    <t>Aquidneck School</t>
  </si>
  <si>
    <t>Forest Avenue School</t>
  </si>
  <si>
    <t>Middletown High School</t>
  </si>
  <si>
    <t>Joseph H. Gaudet School</t>
  </si>
  <si>
    <t>Joseph H. Gaudet Learning Academy</t>
  </si>
  <si>
    <t>Middletown Total</t>
  </si>
  <si>
    <t>20</t>
  </si>
  <si>
    <t xml:space="preserve">Narragansett            </t>
  </si>
  <si>
    <t>Narragansett Elementary School</t>
  </si>
  <si>
    <t>Narragansett Pier School</t>
  </si>
  <si>
    <t>Narragansett High School</t>
  </si>
  <si>
    <t xml:space="preserve">Narragansett Total         </t>
  </si>
  <si>
    <t>21</t>
  </si>
  <si>
    <t xml:space="preserve">Newport                 </t>
  </si>
  <si>
    <t>Cranston - Calvert School</t>
  </si>
  <si>
    <t>Frank E. Thompson Middle School</t>
  </si>
  <si>
    <t>Dr. M. H. Sullivan School</t>
  </si>
  <si>
    <t>Rogers High School</t>
  </si>
  <si>
    <t>Coggeshall School</t>
  </si>
  <si>
    <t>William J. Underwood School</t>
  </si>
  <si>
    <t>Newport Total</t>
  </si>
  <si>
    <t>22</t>
  </si>
  <si>
    <t xml:space="preserve">New Shoreham            </t>
  </si>
  <si>
    <t>Block Island School</t>
  </si>
  <si>
    <t>New Shoreham Total</t>
  </si>
  <si>
    <t>23</t>
  </si>
  <si>
    <t xml:space="preserve">North Kingstown         </t>
  </si>
  <si>
    <t>Wickford Middle School</t>
  </si>
  <si>
    <t>North Kingstown Senior High School</t>
  </si>
  <si>
    <t>Fishing Cove Elementary School</t>
  </si>
  <si>
    <t>Forest Park Elementary School</t>
  </si>
  <si>
    <t>Hamilton Elementary School</t>
  </si>
  <si>
    <t>Davisville Middle School</t>
  </si>
  <si>
    <t>Suzanne M. Henseler Quidnessett Elementary School</t>
  </si>
  <si>
    <t>Stony Lane Elementary School</t>
  </si>
  <si>
    <t>North Kingstown Total</t>
  </si>
  <si>
    <t>24</t>
  </si>
  <si>
    <t xml:space="preserve">North Providence        </t>
  </si>
  <si>
    <t>Marieville Elementary School</t>
  </si>
  <si>
    <t>North Providence High School</t>
  </si>
  <si>
    <t>Stephen Olney School</t>
  </si>
  <si>
    <t>James L. McGuire School</t>
  </si>
  <si>
    <t>Dr. Joseph A Whelan Elementary School</t>
  </si>
  <si>
    <t>Centredale School</t>
  </si>
  <si>
    <t>Greystone School</t>
  </si>
  <si>
    <t>Dr. Edward A. Ricci Middle School</t>
  </si>
  <si>
    <t>Birchwood Middle School</t>
  </si>
  <si>
    <t>North Providence Total</t>
  </si>
  <si>
    <t>Apartment NRIC</t>
  </si>
  <si>
    <t>Total for North Providence</t>
  </si>
  <si>
    <t xml:space="preserve">Total Public, Non LEA Public </t>
  </si>
  <si>
    <t>25</t>
  </si>
  <si>
    <t>North Smithfield</t>
  </si>
  <si>
    <t>Dr. Harry L. Halliwell Memorial School</t>
  </si>
  <si>
    <t>North Smithfield High School</t>
  </si>
  <si>
    <t>North Smithfield Middle School</t>
  </si>
  <si>
    <t>North Smithfield Elementary School</t>
  </si>
  <si>
    <t>North Smithfield Total</t>
  </si>
  <si>
    <t>26</t>
  </si>
  <si>
    <t xml:space="preserve">Pawtucket               </t>
  </si>
  <si>
    <t>Joseph Jenks Junior High School</t>
  </si>
  <si>
    <t>William E Tolman Senior High School</t>
  </si>
  <si>
    <t>Samuel Slater Junior High School</t>
  </si>
  <si>
    <t>Goff Junior High School</t>
  </si>
  <si>
    <t>Jacqueline M. Walsh School for the Performing &amp; Visual Arts</t>
  </si>
  <si>
    <t>Potter-Burns School</t>
  </si>
  <si>
    <t>Nathanael Greene School</t>
  </si>
  <si>
    <t>Fallon Memorial School</t>
  </si>
  <si>
    <t>Flora S. Curtis Memorial School</t>
  </si>
  <si>
    <t xml:space="preserve">Curvin-McCabe School                              </t>
  </si>
  <si>
    <t>Shea Senior High School</t>
  </si>
  <si>
    <t>Henry J. Winters School</t>
  </si>
  <si>
    <t>Elizabeth Baldwin School</t>
  </si>
  <si>
    <t>M. Virginia Cunningham School</t>
  </si>
  <si>
    <t>Agnes E. Little School</t>
  </si>
  <si>
    <t>Francis J. Varieur School</t>
  </si>
  <si>
    <t xml:space="preserve">Pawtucket               </t>
  </si>
  <si>
    <t>268A7</t>
  </si>
  <si>
    <t>Alt Learning Program/Portugese Social Club(enrollments included in highschool)</t>
  </si>
  <si>
    <t>Pawtucket Total</t>
  </si>
  <si>
    <t>53</t>
  </si>
  <si>
    <t>International Charter School</t>
  </si>
  <si>
    <t>54</t>
  </si>
  <si>
    <t>Blackstone Academy Charter School</t>
  </si>
  <si>
    <t>Pawtucket</t>
  </si>
  <si>
    <t>Total for Pawtucket</t>
  </si>
  <si>
    <t>Total Public, Non Public &amp; Charter Schools</t>
  </si>
  <si>
    <t>27</t>
  </si>
  <si>
    <t xml:space="preserve">Portsmouth              </t>
  </si>
  <si>
    <t>Howard Hathaway School</t>
  </si>
  <si>
    <t>Portsmouth High School</t>
  </si>
  <si>
    <t>Melville Elementary School</t>
  </si>
  <si>
    <t>Portsmouth Middle School</t>
  </si>
  <si>
    <t>Portsmouth Total</t>
  </si>
  <si>
    <t>28</t>
  </si>
  <si>
    <t>Providence</t>
  </si>
  <si>
    <t>Alfred Lima, Sr. Elementary Annex</t>
  </si>
  <si>
    <t>Frank D. Spaziano Elementary School Annex</t>
  </si>
  <si>
    <t>Dr. Jorge Alvarez High School</t>
  </si>
  <si>
    <t>Asa Messer Elementary School</t>
  </si>
  <si>
    <t>Alan Shawn Feinstein Elementary at Broad Street</t>
  </si>
  <si>
    <t>Alfred Lima, Sr. Elementary School</t>
  </si>
  <si>
    <t>Charles N. Fortes Elementary School</t>
  </si>
  <si>
    <t>Webster Avenue School</t>
  </si>
  <si>
    <t>Veazie Street School</t>
  </si>
  <si>
    <t>Birch Vocational Center</t>
  </si>
  <si>
    <t>Frank D. Spaziano Elementary School</t>
  </si>
  <si>
    <t>George J. West Elementary School</t>
  </si>
  <si>
    <t>Esek Hopkins Middle School</t>
  </si>
  <si>
    <t>Robert F. Kennedy Elementary School</t>
  </si>
  <si>
    <t>Central High School</t>
  </si>
  <si>
    <t>Carl G. Lauro Elementary School</t>
  </si>
  <si>
    <t>Reservoir Avenue School</t>
  </si>
  <si>
    <t>Nathan Bishop Middle School</t>
  </si>
  <si>
    <t>Gilbert Stuart Middle School</t>
  </si>
  <si>
    <t>Nathanael Greene Middle School</t>
  </si>
  <si>
    <t>Roger Williams Middle School</t>
  </si>
  <si>
    <t>Mount Pleasant High School</t>
  </si>
  <si>
    <t>Vartan Gregorian Elementary School</t>
  </si>
  <si>
    <t>William D'Abate Elementary School</t>
  </si>
  <si>
    <t>Robert L Bailey IV, Elementary School</t>
  </si>
  <si>
    <t>Lillian Feinstein Elementary, Sackett Street</t>
  </si>
  <si>
    <t>Mary E. Fogarty Elementary School</t>
  </si>
  <si>
    <t>Harry Kizirian Elementary School</t>
  </si>
  <si>
    <t>The Sgt. Cornel Young, Jr &amp; Charlotte Woods Elemen</t>
  </si>
  <si>
    <t>Dr. Martin Luther King, Jr. Elementary School</t>
  </si>
  <si>
    <t>Classical High School</t>
  </si>
  <si>
    <t>Pleasant View School</t>
  </si>
  <si>
    <t>49</t>
  </si>
  <si>
    <t>Urban Collaborative Accelerated Program</t>
  </si>
  <si>
    <t>Times2 Academy</t>
  </si>
  <si>
    <t>Academy for Career Exploration (ACES)</t>
  </si>
  <si>
    <t>Anthony Carnevale Elementary School</t>
  </si>
  <si>
    <t>Governor Christopher DelSesto Middle School</t>
  </si>
  <si>
    <t>E-Cubed Academy</t>
  </si>
  <si>
    <t>William B. Cooley, Sr. High School and the Provide</t>
  </si>
  <si>
    <t>Providence Career and Technical Academy</t>
  </si>
  <si>
    <t>Hope Information Technology School</t>
  </si>
  <si>
    <t>Hope Arts School</t>
  </si>
  <si>
    <t>61</t>
  </si>
  <si>
    <t>Trinity Academy for the Performing Arts</t>
  </si>
  <si>
    <t>Providence Total</t>
  </si>
  <si>
    <t>63</t>
  </si>
  <si>
    <t>RI Nurses Institute Middle College Charter High School</t>
  </si>
  <si>
    <t>48</t>
  </si>
  <si>
    <t>Highlander Charter School</t>
  </si>
  <si>
    <t>51</t>
  </si>
  <si>
    <t>Paul Cuffee Charter School</t>
  </si>
  <si>
    <t>50</t>
  </si>
  <si>
    <t>R.I. Sch for the Deaf</t>
  </si>
  <si>
    <t>Rhode Island School for the Deaf</t>
  </si>
  <si>
    <t>60</t>
  </si>
  <si>
    <t>MET Career &amp; Tech</t>
  </si>
  <si>
    <t>Metropolitan Regional Career and Technical Center</t>
  </si>
  <si>
    <t>Total RI School for Deaf, Metropolitian - State School</t>
  </si>
  <si>
    <t>Blessed Sacrament School</t>
  </si>
  <si>
    <t>Bishop McVinney Regional Elementary School</t>
  </si>
  <si>
    <t>St. Pius V School</t>
  </si>
  <si>
    <t>St. Thomas Regional School</t>
  </si>
  <si>
    <t>St. Patrick School</t>
  </si>
  <si>
    <t>Community Preparatory School</t>
  </si>
  <si>
    <t>San Miguel School</t>
  </si>
  <si>
    <t>Ocean Tides, Providence Campus</t>
  </si>
  <si>
    <t>Sophia Academy</t>
  </si>
  <si>
    <t>West End Community Center</t>
  </si>
  <si>
    <t>Whitmarsh Corporation</t>
  </si>
  <si>
    <t>Total Non-Public Schools</t>
  </si>
  <si>
    <t>Total for Providence</t>
  </si>
  <si>
    <t>30</t>
  </si>
  <si>
    <t xml:space="preserve">Scituate                </t>
  </si>
  <si>
    <t xml:space="preserve">Hope Elementary School                            </t>
  </si>
  <si>
    <t>Clayville Elementary School</t>
  </si>
  <si>
    <t>Scituate High School</t>
  </si>
  <si>
    <t>Scituate Middle School</t>
  </si>
  <si>
    <t>North Scituate Elementary School</t>
  </si>
  <si>
    <t>Scituate Total</t>
  </si>
  <si>
    <t>31</t>
  </si>
  <si>
    <t xml:space="preserve">Smithfield              </t>
  </si>
  <si>
    <t>William Winsor School</t>
  </si>
  <si>
    <t>Old County Road School</t>
  </si>
  <si>
    <t>Anna M. McCabe School</t>
  </si>
  <si>
    <t>Smithfield Senior High School</t>
  </si>
  <si>
    <t>Raymond C. LaPerche School</t>
  </si>
  <si>
    <t>Vincent J. Gallagher Middle School</t>
  </si>
  <si>
    <t>Smithfield Total</t>
  </si>
  <si>
    <t>32</t>
  </si>
  <si>
    <t xml:space="preserve">South Kingstown         </t>
  </si>
  <si>
    <t>Wakefield Elementary School</t>
  </si>
  <si>
    <t>Hazard School</t>
  </si>
  <si>
    <t>Peace Dale Elementary School</t>
  </si>
  <si>
    <t>South Kingstown High School</t>
  </si>
  <si>
    <t>Curtis Corner Middle School</t>
  </si>
  <si>
    <t>West Kingston Elementary School</t>
  </si>
  <si>
    <t>Matunuck School</t>
  </si>
  <si>
    <t>Broad Rock Middle School</t>
  </si>
  <si>
    <t>South Kingstown Total</t>
  </si>
  <si>
    <t>55</t>
  </si>
  <si>
    <t>The Compass School</t>
  </si>
  <si>
    <t>52</t>
  </si>
  <si>
    <t>Kingston Hill Academy</t>
  </si>
  <si>
    <t>Total for South Kingstown</t>
  </si>
  <si>
    <t>33</t>
  </si>
  <si>
    <t xml:space="preserve">Tiverton                </t>
  </si>
  <si>
    <t>Walter E. Ranger School</t>
  </si>
  <si>
    <t>Fort Barton School</t>
  </si>
  <si>
    <t>Pocasset School</t>
  </si>
  <si>
    <t>Tiverton High School</t>
  </si>
  <si>
    <t>Tiverton Middle School</t>
  </si>
  <si>
    <t>Tiverton Total</t>
  </si>
  <si>
    <t>35</t>
  </si>
  <si>
    <t xml:space="preserve">Warwick                 </t>
  </si>
  <si>
    <t>Norwood School</t>
  </si>
  <si>
    <t>Oakland Beach Elementary School</t>
  </si>
  <si>
    <t>Greenwood School</t>
  </si>
  <si>
    <t>Aldrich Junior High School</t>
  </si>
  <si>
    <t>Wyman School</t>
  </si>
  <si>
    <t>Gorton Junior High School</t>
  </si>
  <si>
    <t>E. G. Robertson School</t>
  </si>
  <si>
    <t>Lippitt School</t>
  </si>
  <si>
    <t>Randall Holden School</t>
  </si>
  <si>
    <t>Francis School</t>
  </si>
  <si>
    <t>Sherman School</t>
  </si>
  <si>
    <t>Holliman School</t>
  </si>
  <si>
    <t>John Wickes School</t>
  </si>
  <si>
    <t>Warwick Veterans Memorial HS</t>
  </si>
  <si>
    <t>Cedar Hill School</t>
  </si>
  <si>
    <t>Park School</t>
  </si>
  <si>
    <t>Warwick Neck School</t>
  </si>
  <si>
    <t>Pilgrim High School</t>
  </si>
  <si>
    <t>Harold F. Scott School</t>
  </si>
  <si>
    <t>Cottrell F. Hoxsie School</t>
  </si>
  <si>
    <t>Drum Rock Early Childhood Center</t>
  </si>
  <si>
    <t>Toll Gate High School</t>
  </si>
  <si>
    <t>Winman Junior High School</t>
  </si>
  <si>
    <t>Warwick Total</t>
  </si>
  <si>
    <t>West Bay Collaborative</t>
  </si>
  <si>
    <t>Total for Warwick</t>
  </si>
  <si>
    <t>Total Public &amp; Public Non LEA schools</t>
  </si>
  <si>
    <t>36</t>
  </si>
  <si>
    <t xml:space="preserve">Westerly                </t>
  </si>
  <si>
    <t>Bradford Elementary School</t>
  </si>
  <si>
    <t>Westerly Middle School</t>
  </si>
  <si>
    <t>Westerly High School</t>
  </si>
  <si>
    <t>State Street School</t>
  </si>
  <si>
    <t>Dunn's Corners School</t>
  </si>
  <si>
    <t>Springbrook Elementary School</t>
  </si>
  <si>
    <t>Westerly Total</t>
  </si>
  <si>
    <t>38</t>
  </si>
  <si>
    <t xml:space="preserve">West Warwick            </t>
  </si>
  <si>
    <t>John F. Horgan Elementary School</t>
  </si>
  <si>
    <t>Maisie E. Quinn Elementary School</t>
  </si>
  <si>
    <t>West Warwick Senior High School</t>
  </si>
  <si>
    <t>John F. Deering Middle School</t>
  </si>
  <si>
    <t>Greenbush Elementary School</t>
  </si>
  <si>
    <t>Wakefield Hills Elementary School</t>
  </si>
  <si>
    <t>West Warwick Total</t>
  </si>
  <si>
    <t>39</t>
  </si>
  <si>
    <t xml:space="preserve">Woonsocket              </t>
  </si>
  <si>
    <t>Harris School</t>
  </si>
  <si>
    <t>Governor Aram J. Pothier School</t>
  </si>
  <si>
    <t xml:space="preserve">Fifth Avenue School                               </t>
  </si>
  <si>
    <t>Woonsocket Middle School</t>
  </si>
  <si>
    <t>Citizens Memorial School</t>
  </si>
  <si>
    <t>Bernon Heights School</t>
  </si>
  <si>
    <t xml:space="preserve">Globe Park School                                 </t>
  </si>
  <si>
    <t>Leo A. Savoie School</t>
  </si>
  <si>
    <t>Woonsocket High School</t>
  </si>
  <si>
    <t>Kevin K. Coleman Elementary School</t>
  </si>
  <si>
    <t>Woonsocket Total</t>
  </si>
  <si>
    <t>58</t>
  </si>
  <si>
    <t>BEACON Charter School</t>
  </si>
  <si>
    <t>96</t>
  </si>
  <si>
    <t xml:space="preserve">Bristol Warren          </t>
  </si>
  <si>
    <t>Guiteras School</t>
  </si>
  <si>
    <t>Colt Andrews School</t>
  </si>
  <si>
    <t>Rockwell School</t>
  </si>
  <si>
    <t>Mt. Hope High School</t>
  </si>
  <si>
    <t>Kickemuit Middle School</t>
  </si>
  <si>
    <t>Hugh Cole School</t>
  </si>
  <si>
    <t>Bristol Warren Total</t>
  </si>
  <si>
    <t>East Bay Collaborative</t>
  </si>
  <si>
    <t>Total for Bristol Warren</t>
  </si>
  <si>
    <t>97</t>
  </si>
  <si>
    <t xml:space="preserve">Exeter-West Greenwich   </t>
  </si>
  <si>
    <t>Wawaloam School</t>
  </si>
  <si>
    <t>Mildred E. Lineham School</t>
  </si>
  <si>
    <t>Metcalf School</t>
  </si>
  <si>
    <t>Exeter-West Greenwich Regional  Junior High</t>
  </si>
  <si>
    <t>Exeter-West Greenwich Regional High School</t>
  </si>
  <si>
    <t>Exeter-West Greenwich Total</t>
  </si>
  <si>
    <t>62</t>
  </si>
  <si>
    <t>The Greene School</t>
  </si>
  <si>
    <t>Total for Exeter-West Greenwich</t>
  </si>
  <si>
    <t>98</t>
  </si>
  <si>
    <t xml:space="preserve">Chariho                 </t>
  </si>
  <si>
    <t xml:space="preserve">Chariho Regional High School                      </t>
  </si>
  <si>
    <t>Chariho Regional Middle School</t>
  </si>
  <si>
    <t>Charlestown Elementary School</t>
  </si>
  <si>
    <t>Richmond Elementary School</t>
  </si>
  <si>
    <t>Ashaway Elementary School</t>
  </si>
  <si>
    <t>Hope Valley Elementary School</t>
  </si>
  <si>
    <t>The R.Y.S.E. School</t>
  </si>
  <si>
    <t>Chariho Total</t>
  </si>
  <si>
    <t>99</t>
  </si>
  <si>
    <t xml:space="preserve">Foster-Glocester        </t>
  </si>
  <si>
    <t>Ponaganset Middle School</t>
  </si>
  <si>
    <t>Ponaganset High School</t>
  </si>
  <si>
    <t xml:space="preserve">Foster-Glocester Total       </t>
  </si>
  <si>
    <t>SUMMARY</t>
  </si>
  <si>
    <t># SCHOOLS</t>
  </si>
  <si>
    <t>ENROLLMENT</t>
  </si>
  <si>
    <t>FREE</t>
  </si>
  <si>
    <t>REDUCED</t>
  </si>
  <si>
    <t>F &amp; R APPL</t>
  </si>
  <si>
    <t>TOTAL</t>
  </si>
  <si>
    <t>State Schools</t>
  </si>
  <si>
    <t>Charter Schools [LEAs]</t>
  </si>
  <si>
    <t>Charter Schools [LEA's]</t>
  </si>
  <si>
    <t>Public Schools</t>
  </si>
  <si>
    <t>Public Non LEA</t>
  </si>
  <si>
    <t>Non-Public Schools</t>
  </si>
  <si>
    <t xml:space="preserve">Non-Public Schools </t>
  </si>
  <si>
    <t>Kindergarten Policy for Breakfast Mandate:</t>
  </si>
  <si>
    <t xml:space="preserve">All kindergarten children who attend school in the morning are required to  </t>
  </si>
  <si>
    <t>participate in the School Breakfast Program.</t>
  </si>
  <si>
    <t>Explanation of how enrollment is presented:</t>
  </si>
  <si>
    <t xml:space="preserve">Enrollment reported is inclusive of all grades in a school as submitted </t>
  </si>
  <si>
    <t>and approved by RIDE.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</si>
</sst>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  <numFmt numFmtId="166" formatCode="_(* #,##0_);_(* \(#,##0\);_(* &quot;-&quot;??_);_(@_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theme="0" tint="-0.149959996342659"/>
      </right>
      <top style="thin">
        <color rgb="FFC0C0C0"/>
      </top>
      <bottom style="thin">
        <color rgb="FFC0C0C0"/>
      </bottom>
    </border>
    <border>
      <left style="thin">
        <color theme="0" tint="-0.149959996342659"/>
      </left>
      <right style="thin">
        <color indexed="22"/>
      </right>
      <top>
        <color indexed="63"/>
      </top>
      <bottom style="thin">
        <color theme="0" tint="-0.149959996342659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indexed="22"/>
      </bottom>
    </border>
    <border>
      <left style="thin">
        <color theme="0" tint="-0.149959996342659"/>
      </left>
      <right>
        <color indexed="63"/>
      </right>
      <top style="medium"/>
      <bottom style="thin">
        <color theme="0" tint="-0.14993000030517578"/>
      </bottom>
    </border>
    <border>
      <left>
        <color indexed="63"/>
      </left>
      <right>
        <color indexed="63"/>
      </right>
      <top style="medium"/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indexed="22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rgb="FFC0C0C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medium"/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3" fillId="0" borderId="10" xfId="56" applyFont="1" applyFill="1" applyBorder="1" applyAlignment="1">
      <alignment horizontal="center" wrapText="1"/>
      <protection/>
    </xf>
    <xf numFmtId="0" fontId="4" fillId="0" borderId="11" xfId="56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3" fontId="4" fillId="0" borderId="12" xfId="56" applyNumberFormat="1" applyFont="1" applyFill="1" applyBorder="1" applyAlignment="1">
      <alignment horizontal="center" wrapText="1"/>
      <protection/>
    </xf>
    <xf numFmtId="1" fontId="56" fillId="0" borderId="0" xfId="0" applyNumberFormat="1" applyFont="1" applyAlignment="1">
      <alignment horizontal="center"/>
    </xf>
    <xf numFmtId="0" fontId="4" fillId="0" borderId="13" xfId="56" applyFont="1" applyFill="1" applyBorder="1" applyAlignment="1">
      <alignment horizontal="center" wrapText="1"/>
      <protection/>
    </xf>
    <xf numFmtId="49" fontId="56" fillId="0" borderId="0" xfId="0" applyNumberFormat="1" applyFont="1" applyAlignment="1">
      <alignment/>
    </xf>
    <xf numFmtId="0" fontId="56" fillId="0" borderId="0" xfId="0" applyNumberFormat="1" applyFont="1" applyAlignment="1">
      <alignment horizontal="center"/>
    </xf>
    <xf numFmtId="3" fontId="56" fillId="0" borderId="0" xfId="0" applyNumberFormat="1" applyFont="1" applyAlignment="1">
      <alignment horizontal="center"/>
    </xf>
    <xf numFmtId="164" fontId="56" fillId="0" borderId="0" xfId="59" applyNumberFormat="1" applyFont="1" applyAlignment="1">
      <alignment horizontal="center"/>
    </xf>
    <xf numFmtId="0" fontId="56" fillId="0" borderId="14" xfId="0" applyNumberFormat="1" applyFont="1" applyBorder="1" applyAlignment="1">
      <alignment horizontal="center"/>
    </xf>
    <xf numFmtId="3" fontId="56" fillId="0" borderId="14" xfId="0" applyNumberFormat="1" applyFont="1" applyBorder="1" applyAlignment="1">
      <alignment horizontal="center"/>
    </xf>
    <xf numFmtId="0" fontId="57" fillId="33" borderId="15" xfId="0" applyFont="1" applyFill="1" applyBorder="1" applyAlignment="1">
      <alignment horizontal="right"/>
    </xf>
    <xf numFmtId="0" fontId="5" fillId="34" borderId="16" xfId="56" applyNumberFormat="1" applyFont="1" applyFill="1" applyBorder="1" applyAlignment="1">
      <alignment horizontal="left" wrapText="1"/>
      <protection/>
    </xf>
    <xf numFmtId="0" fontId="58" fillId="33" borderId="17" xfId="0" applyNumberFormat="1" applyFont="1" applyFill="1" applyBorder="1" applyAlignment="1">
      <alignment horizontal="center"/>
    </xf>
    <xf numFmtId="0" fontId="5" fillId="35" borderId="17" xfId="56" applyFont="1" applyFill="1" applyBorder="1" applyAlignment="1">
      <alignment horizontal="left" wrapText="1"/>
      <protection/>
    </xf>
    <xf numFmtId="3" fontId="58" fillId="33" borderId="18" xfId="0" applyNumberFormat="1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/>
    </xf>
    <xf numFmtId="0" fontId="58" fillId="33" borderId="20" xfId="0" applyFont="1" applyFill="1" applyBorder="1" applyAlignment="1">
      <alignment horizontal="center"/>
    </xf>
    <xf numFmtId="0" fontId="58" fillId="33" borderId="21" xfId="0" applyFont="1" applyFill="1" applyBorder="1" applyAlignment="1">
      <alignment horizontal="center"/>
    </xf>
    <xf numFmtId="0" fontId="58" fillId="33" borderId="22" xfId="0" applyFont="1" applyFill="1" applyBorder="1" applyAlignment="1">
      <alignment horizontal="center"/>
    </xf>
    <xf numFmtId="164" fontId="59" fillId="33" borderId="22" xfId="59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1" fontId="56" fillId="0" borderId="14" xfId="0" applyNumberFormat="1" applyFont="1" applyBorder="1" applyAlignment="1">
      <alignment horizontal="center"/>
    </xf>
    <xf numFmtId="164" fontId="56" fillId="0" borderId="14" xfId="59" applyNumberFormat="1" applyFont="1" applyBorder="1" applyAlignment="1">
      <alignment horizontal="center"/>
    </xf>
    <xf numFmtId="0" fontId="57" fillId="33" borderId="23" xfId="0" applyFont="1" applyFill="1" applyBorder="1" applyAlignment="1">
      <alignment horizontal="right"/>
    </xf>
    <xf numFmtId="0" fontId="58" fillId="33" borderId="24" xfId="0" applyFont="1" applyFill="1" applyBorder="1" applyAlignment="1">
      <alignment/>
    </xf>
    <xf numFmtId="0" fontId="58" fillId="33" borderId="17" xfId="0" applyFont="1" applyFill="1" applyBorder="1" applyAlignment="1">
      <alignment horizontal="center"/>
    </xf>
    <xf numFmtId="0" fontId="57" fillId="33" borderId="25" xfId="0" applyFont="1" applyFill="1" applyBorder="1" applyAlignment="1">
      <alignment horizontal="center"/>
    </xf>
    <xf numFmtId="0" fontId="58" fillId="33" borderId="25" xfId="0" applyFont="1" applyFill="1" applyBorder="1" applyAlignment="1">
      <alignment horizontal="center"/>
    </xf>
    <xf numFmtId="0" fontId="58" fillId="33" borderId="25" xfId="0" applyFont="1" applyFill="1" applyBorder="1" applyAlignment="1">
      <alignment horizontal="right"/>
    </xf>
    <xf numFmtId="164" fontId="59" fillId="33" borderId="26" xfId="59" applyNumberFormat="1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4" fontId="7" fillId="0" borderId="0" xfId="59" applyNumberFormat="1" applyFont="1" applyAlignment="1">
      <alignment horizontal="center"/>
    </xf>
    <xf numFmtId="49" fontId="60" fillId="0" borderId="0" xfId="0" applyNumberFormat="1" applyFont="1" applyAlignment="1">
      <alignment/>
    </xf>
    <xf numFmtId="49" fontId="56" fillId="0" borderId="0" xfId="0" applyNumberFormat="1" applyFont="1" applyBorder="1" applyAlignment="1">
      <alignment/>
    </xf>
    <xf numFmtId="0" fontId="58" fillId="33" borderId="27" xfId="0" applyFont="1" applyFill="1" applyBorder="1" applyAlignment="1">
      <alignment horizontal="right"/>
    </xf>
    <xf numFmtId="3" fontId="58" fillId="33" borderId="0" xfId="0" applyNumberFormat="1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164" fontId="59" fillId="33" borderId="28" xfId="59" applyNumberFormat="1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57" fillId="36" borderId="25" xfId="0" applyFont="1" applyFill="1" applyBorder="1" applyAlignment="1">
      <alignment horizontal="right"/>
    </xf>
    <xf numFmtId="49" fontId="56" fillId="36" borderId="0" xfId="0" applyNumberFormat="1" applyFont="1" applyFill="1" applyAlignment="1">
      <alignment/>
    </xf>
    <xf numFmtId="0" fontId="58" fillId="36" borderId="17" xfId="0" applyFont="1" applyFill="1" applyBorder="1" applyAlignment="1">
      <alignment horizontal="center"/>
    </xf>
    <xf numFmtId="0" fontId="58" fillId="36" borderId="18" xfId="0" applyFont="1" applyFill="1" applyBorder="1" applyAlignment="1">
      <alignment/>
    </xf>
    <xf numFmtId="0" fontId="58" fillId="36" borderId="0" xfId="0" applyFont="1" applyFill="1" applyAlignment="1">
      <alignment horizontal="center"/>
    </xf>
    <xf numFmtId="0" fontId="58" fillId="36" borderId="0" xfId="0" applyFont="1" applyFill="1" applyAlignment="1">
      <alignment horizontal="right"/>
    </xf>
    <xf numFmtId="164" fontId="59" fillId="36" borderId="22" xfId="59" applyNumberFormat="1" applyFont="1" applyFill="1" applyBorder="1" applyAlignment="1">
      <alignment horizontal="center"/>
    </xf>
    <xf numFmtId="0" fontId="57" fillId="13" borderId="0" xfId="0" applyFont="1" applyFill="1" applyAlignment="1">
      <alignment horizontal="right"/>
    </xf>
    <xf numFmtId="0" fontId="58" fillId="13" borderId="0" xfId="0" applyFont="1" applyFill="1" applyAlignment="1">
      <alignment/>
    </xf>
    <xf numFmtId="0" fontId="58" fillId="13" borderId="0" xfId="0" applyFont="1" applyFill="1" applyAlignment="1">
      <alignment horizontal="center"/>
    </xf>
    <xf numFmtId="0" fontId="5" fillId="13" borderId="0" xfId="56" applyFont="1" applyFill="1" applyAlignment="1">
      <alignment horizontal="center"/>
      <protection/>
    </xf>
    <xf numFmtId="3" fontId="58" fillId="13" borderId="0" xfId="0" applyNumberFormat="1" applyFont="1" applyFill="1" applyAlignment="1">
      <alignment horizontal="center"/>
    </xf>
    <xf numFmtId="0" fontId="57" fillId="13" borderId="0" xfId="0" applyFont="1" applyFill="1" applyAlignment="1">
      <alignment horizontal="center"/>
    </xf>
    <xf numFmtId="164" fontId="59" fillId="13" borderId="0" xfId="59" applyNumberFormat="1" applyFont="1" applyFill="1" applyAlignment="1">
      <alignment horizontal="center"/>
    </xf>
    <xf numFmtId="0" fontId="56" fillId="0" borderId="0" xfId="0" applyFont="1" applyFill="1" applyAlignment="1">
      <alignment/>
    </xf>
    <xf numFmtId="0" fontId="57" fillId="33" borderId="0" xfId="0" applyFont="1" applyFill="1" applyAlignment="1">
      <alignment horizontal="right"/>
    </xf>
    <xf numFmtId="0" fontId="58" fillId="33" borderId="0" xfId="0" applyFont="1" applyFill="1" applyAlignment="1">
      <alignment/>
    </xf>
    <xf numFmtId="3" fontId="58" fillId="33" borderId="25" xfId="0" applyNumberFormat="1" applyFont="1" applyFill="1" applyBorder="1" applyAlignment="1">
      <alignment horizontal="center"/>
    </xf>
    <xf numFmtId="3" fontId="56" fillId="0" borderId="0" xfId="0" applyNumberFormat="1" applyFont="1" applyBorder="1" applyAlignment="1">
      <alignment horizontal="center"/>
    </xf>
    <xf numFmtId="1" fontId="56" fillId="0" borderId="0" xfId="0" applyNumberFormat="1" applyFont="1" applyBorder="1" applyAlignment="1">
      <alignment horizontal="center"/>
    </xf>
    <xf numFmtId="0" fontId="56" fillId="0" borderId="0" xfId="0" applyNumberFormat="1" applyFont="1" applyBorder="1" applyAlignment="1">
      <alignment horizontal="center"/>
    </xf>
    <xf numFmtId="164" fontId="56" fillId="0" borderId="0" xfId="59" applyNumberFormat="1" applyFont="1" applyBorder="1" applyAlignment="1">
      <alignment horizontal="center"/>
    </xf>
    <xf numFmtId="49" fontId="7" fillId="37" borderId="0" xfId="0" applyNumberFormat="1" applyFont="1" applyFill="1" applyAlignment="1">
      <alignment/>
    </xf>
    <xf numFmtId="0" fontId="8" fillId="37" borderId="0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9" fillId="37" borderId="0" xfId="56" applyFont="1" applyFill="1" applyBorder="1" applyAlignment="1">
      <alignment horizontal="left" wrapText="1"/>
      <protection/>
    </xf>
    <xf numFmtId="0" fontId="9" fillId="37" borderId="0" xfId="56" applyFont="1" applyFill="1" applyBorder="1" applyAlignment="1">
      <alignment horizontal="center" wrapText="1"/>
      <protection/>
    </xf>
    <xf numFmtId="164" fontId="9" fillId="37" borderId="0" xfId="59" applyNumberFormat="1" applyFont="1" applyFill="1" applyBorder="1" applyAlignment="1">
      <alignment horizontal="center" wrapText="1"/>
    </xf>
    <xf numFmtId="0" fontId="8" fillId="37" borderId="27" xfId="0" applyFont="1" applyFill="1" applyBorder="1" applyAlignment="1">
      <alignment/>
    </xf>
    <xf numFmtId="0" fontId="8" fillId="37" borderId="14" xfId="0" applyFont="1" applyFill="1" applyBorder="1" applyAlignment="1">
      <alignment horizontal="center"/>
    </xf>
    <xf numFmtId="0" fontId="9" fillId="37" borderId="29" xfId="56" applyFont="1" applyFill="1" applyBorder="1" applyAlignment="1">
      <alignment horizontal="left" wrapText="1"/>
      <protection/>
    </xf>
    <xf numFmtId="0" fontId="9" fillId="37" borderId="14" xfId="56" applyFont="1" applyFill="1" applyBorder="1" applyAlignment="1">
      <alignment horizontal="center" wrapText="1"/>
      <protection/>
    </xf>
    <xf numFmtId="164" fontId="9" fillId="37" borderId="14" xfId="59" applyNumberFormat="1" applyFont="1" applyFill="1" applyBorder="1" applyAlignment="1">
      <alignment horizontal="center" wrapText="1"/>
    </xf>
    <xf numFmtId="0" fontId="5" fillId="35" borderId="18" xfId="56" applyFont="1" applyFill="1" applyBorder="1" applyAlignment="1">
      <alignment horizontal="left" wrapText="1"/>
      <protection/>
    </xf>
    <xf numFmtId="3" fontId="58" fillId="33" borderId="27" xfId="0" applyNumberFormat="1" applyFont="1" applyFill="1" applyBorder="1" applyAlignment="1">
      <alignment horizontal="center"/>
    </xf>
    <xf numFmtId="0" fontId="57" fillId="33" borderId="27" xfId="0" applyFont="1" applyFill="1" applyBorder="1" applyAlignment="1">
      <alignment horizontal="center"/>
    </xf>
    <xf numFmtId="3" fontId="57" fillId="33" borderId="27" xfId="0" applyNumberFormat="1" applyFont="1" applyFill="1" applyBorder="1" applyAlignment="1">
      <alignment horizontal="center"/>
    </xf>
    <xf numFmtId="164" fontId="59" fillId="33" borderId="30" xfId="59" applyNumberFormat="1" applyFont="1" applyFill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49" fontId="56" fillId="38" borderId="0" xfId="0" applyNumberFormat="1" applyFont="1" applyFill="1" applyAlignment="1">
      <alignment/>
    </xf>
    <xf numFmtId="0" fontId="58" fillId="38" borderId="17" xfId="0" applyFont="1" applyFill="1" applyBorder="1" applyAlignment="1">
      <alignment horizontal="center"/>
    </xf>
    <xf numFmtId="49" fontId="59" fillId="38" borderId="0" xfId="0" applyNumberFormat="1" applyFont="1" applyFill="1" applyAlignment="1">
      <alignment/>
    </xf>
    <xf numFmtId="3" fontId="59" fillId="38" borderId="0" xfId="0" applyNumberFormat="1" applyFont="1" applyFill="1" applyAlignment="1">
      <alignment horizontal="center"/>
    </xf>
    <xf numFmtId="1" fontId="56" fillId="38" borderId="0" xfId="0" applyNumberFormat="1" applyFont="1" applyFill="1" applyAlignment="1">
      <alignment horizontal="center"/>
    </xf>
    <xf numFmtId="164" fontId="59" fillId="38" borderId="30" xfId="59" applyNumberFormat="1" applyFont="1" applyFill="1" applyBorder="1" applyAlignment="1">
      <alignment horizontal="center"/>
    </xf>
    <xf numFmtId="0" fontId="57" fillId="33" borderId="27" xfId="0" applyFont="1" applyFill="1" applyBorder="1" applyAlignment="1">
      <alignment horizontal="right"/>
    </xf>
    <xf numFmtId="0" fontId="58" fillId="33" borderId="27" xfId="0" applyFont="1" applyFill="1" applyBorder="1" applyAlignment="1">
      <alignment/>
    </xf>
    <xf numFmtId="0" fontId="58" fillId="33" borderId="31" xfId="0" applyFont="1" applyFill="1" applyBorder="1" applyAlignment="1">
      <alignment horizontal="center"/>
    </xf>
    <xf numFmtId="49" fontId="56" fillId="39" borderId="0" xfId="0" applyNumberFormat="1" applyFont="1" applyFill="1" applyAlignment="1">
      <alignment/>
    </xf>
    <xf numFmtId="0" fontId="59" fillId="39" borderId="0" xfId="0" applyNumberFormat="1" applyFont="1" applyFill="1" applyAlignment="1">
      <alignment horizontal="center"/>
    </xf>
    <xf numFmtId="49" fontId="59" fillId="39" borderId="0" xfId="0" applyNumberFormat="1" applyFont="1" applyFill="1" applyAlignment="1">
      <alignment/>
    </xf>
    <xf numFmtId="3" fontId="59" fillId="39" borderId="0" xfId="0" applyNumberFormat="1" applyFont="1" applyFill="1" applyBorder="1" applyAlignment="1">
      <alignment horizontal="center"/>
    </xf>
    <xf numFmtId="1" fontId="56" fillId="39" borderId="0" xfId="0" applyNumberFormat="1" applyFont="1" applyFill="1" applyAlignment="1">
      <alignment horizontal="center"/>
    </xf>
    <xf numFmtId="1" fontId="56" fillId="39" borderId="0" xfId="0" applyNumberFormat="1" applyFont="1" applyFill="1" applyBorder="1" applyAlignment="1">
      <alignment horizontal="center"/>
    </xf>
    <xf numFmtId="164" fontId="59" fillId="39" borderId="0" xfId="59" applyNumberFormat="1" applyFont="1" applyFill="1" applyBorder="1" applyAlignment="1">
      <alignment horizontal="center"/>
    </xf>
    <xf numFmtId="0" fontId="58" fillId="36" borderId="31" xfId="0" applyFont="1" applyFill="1" applyBorder="1" applyAlignment="1">
      <alignment horizontal="center"/>
    </xf>
    <xf numFmtId="3" fontId="58" fillId="36" borderId="0" xfId="0" applyNumberFormat="1" applyFont="1" applyFill="1" applyAlignment="1">
      <alignment horizontal="center"/>
    </xf>
    <xf numFmtId="1" fontId="56" fillId="36" borderId="0" xfId="0" applyNumberFormat="1" applyFont="1" applyFill="1" applyAlignment="1">
      <alignment horizontal="center"/>
    </xf>
    <xf numFmtId="164" fontId="59" fillId="36" borderId="28" xfId="59" applyNumberFormat="1" applyFont="1" applyFill="1" applyBorder="1" applyAlignment="1">
      <alignment horizontal="center"/>
    </xf>
    <xf numFmtId="0" fontId="58" fillId="33" borderId="32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right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" fillId="0" borderId="0" xfId="56" applyFont="1" applyFill="1" applyBorder="1" applyAlignment="1">
      <alignment horizontal="left" wrapText="1"/>
      <protection/>
    </xf>
    <xf numFmtId="3" fontId="58" fillId="0" borderId="0" xfId="0" applyNumberFormat="1" applyFont="1" applyFill="1" applyBorder="1" applyAlignment="1">
      <alignment horizontal="center"/>
    </xf>
    <xf numFmtId="164" fontId="59" fillId="0" borderId="0" xfId="59" applyNumberFormat="1" applyFont="1" applyFill="1" applyBorder="1" applyAlignment="1">
      <alignment horizontal="center"/>
    </xf>
    <xf numFmtId="0" fontId="57" fillId="33" borderId="18" xfId="0" applyFont="1" applyFill="1" applyBorder="1" applyAlignment="1">
      <alignment horizontal="right"/>
    </xf>
    <xf numFmtId="0" fontId="58" fillId="33" borderId="25" xfId="0" applyFont="1" applyFill="1" applyBorder="1" applyAlignment="1">
      <alignment/>
    </xf>
    <xf numFmtId="0" fontId="58" fillId="33" borderId="18" xfId="0" applyFont="1" applyFill="1" applyBorder="1" applyAlignment="1">
      <alignment horizontal="center"/>
    </xf>
    <xf numFmtId="0" fontId="58" fillId="33" borderId="27" xfId="0" applyFont="1" applyFill="1" applyBorder="1" applyAlignment="1">
      <alignment horizontal="center"/>
    </xf>
    <xf numFmtId="164" fontId="59" fillId="33" borderId="33" xfId="59" applyNumberFormat="1" applyFont="1" applyFill="1" applyBorder="1" applyAlignment="1">
      <alignment horizontal="center"/>
    </xf>
    <xf numFmtId="0" fontId="58" fillId="33" borderId="23" xfId="0" applyFont="1" applyFill="1" applyBorder="1" applyAlignment="1">
      <alignment/>
    </xf>
    <xf numFmtId="0" fontId="57" fillId="33" borderId="34" xfId="0" applyFont="1" applyFill="1" applyBorder="1" applyAlignment="1">
      <alignment horizontal="right"/>
    </xf>
    <xf numFmtId="0" fontId="58" fillId="33" borderId="34" xfId="0" applyFont="1" applyFill="1" applyBorder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14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49" fontId="56" fillId="40" borderId="0" xfId="0" applyNumberFormat="1" applyFont="1" applyFill="1" applyAlignment="1">
      <alignment/>
    </xf>
    <xf numFmtId="0" fontId="58" fillId="40" borderId="31" xfId="0" applyFont="1" applyFill="1" applyBorder="1" applyAlignment="1">
      <alignment horizontal="center"/>
    </xf>
    <xf numFmtId="49" fontId="59" fillId="40" borderId="0" xfId="0" applyNumberFormat="1" applyFont="1" applyFill="1" applyAlignment="1">
      <alignment/>
    </xf>
    <xf numFmtId="3" fontId="59" fillId="40" borderId="0" xfId="0" applyNumberFormat="1" applyFont="1" applyFill="1" applyAlignment="1">
      <alignment horizontal="center"/>
    </xf>
    <xf numFmtId="1" fontId="56" fillId="40" borderId="0" xfId="0" applyNumberFormat="1" applyFont="1" applyFill="1" applyAlignment="1">
      <alignment horizontal="center"/>
    </xf>
    <xf numFmtId="1" fontId="59" fillId="40" borderId="0" xfId="0" applyNumberFormat="1" applyFont="1" applyFill="1" applyAlignment="1">
      <alignment horizontal="center"/>
    </xf>
    <xf numFmtId="164" fontId="59" fillId="40" borderId="0" xfId="59" applyNumberFormat="1" applyFont="1" applyFill="1" applyAlignment="1">
      <alignment horizontal="center"/>
    </xf>
    <xf numFmtId="164" fontId="59" fillId="33" borderId="27" xfId="59" applyNumberFormat="1" applyFont="1" applyFill="1" applyBorder="1" applyAlignment="1">
      <alignment horizontal="center"/>
    </xf>
    <xf numFmtId="3" fontId="58" fillId="33" borderId="0" xfId="0" applyNumberFormat="1" applyFont="1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164" fontId="59" fillId="33" borderId="0" xfId="59" applyNumberFormat="1" applyFont="1" applyFill="1" applyBorder="1" applyAlignment="1">
      <alignment horizontal="center"/>
    </xf>
    <xf numFmtId="0" fontId="58" fillId="39" borderId="31" xfId="0" applyFont="1" applyFill="1" applyBorder="1" applyAlignment="1">
      <alignment horizontal="center"/>
    </xf>
    <xf numFmtId="0" fontId="61" fillId="13" borderId="0" xfId="0" applyFont="1" applyFill="1" applyAlignment="1">
      <alignment/>
    </xf>
    <xf numFmtId="0" fontId="62" fillId="0" borderId="0" xfId="0" applyFont="1" applyAlignment="1">
      <alignment/>
    </xf>
    <xf numFmtId="0" fontId="57" fillId="37" borderId="0" xfId="0" applyFont="1" applyFill="1" applyAlignment="1">
      <alignment horizontal="left"/>
    </xf>
    <xf numFmtId="0" fontId="57" fillId="37" borderId="35" xfId="0" applyFont="1" applyFill="1" applyBorder="1" applyAlignment="1">
      <alignment/>
    </xf>
    <xf numFmtId="0" fontId="56" fillId="37" borderId="36" xfId="0" applyFont="1" applyFill="1" applyBorder="1" applyAlignment="1">
      <alignment horizontal="center"/>
    </xf>
    <xf numFmtId="0" fontId="63" fillId="37" borderId="37" xfId="0" applyFont="1" applyFill="1" applyBorder="1" applyAlignment="1">
      <alignment horizontal="left" vertical="center"/>
    </xf>
    <xf numFmtId="3" fontId="63" fillId="37" borderId="38" xfId="0" applyNumberFormat="1" applyFont="1" applyFill="1" applyBorder="1" applyAlignment="1">
      <alignment horizontal="center"/>
    </xf>
    <xf numFmtId="3" fontId="63" fillId="37" borderId="0" xfId="0" applyNumberFormat="1" applyFont="1" applyFill="1" applyBorder="1" applyAlignment="1">
      <alignment horizontal="center"/>
    </xf>
    <xf numFmtId="3" fontId="63" fillId="37" borderId="14" xfId="0" applyNumberFormat="1" applyFont="1" applyFill="1" applyBorder="1" applyAlignment="1">
      <alignment horizontal="center"/>
    </xf>
    <xf numFmtId="164" fontId="63" fillId="37" borderId="14" xfId="59" applyNumberFormat="1" applyFont="1" applyFill="1" applyBorder="1" applyAlignment="1">
      <alignment horizontal="center"/>
    </xf>
    <xf numFmtId="0" fontId="58" fillId="33" borderId="35" xfId="0" applyFont="1" applyFill="1" applyBorder="1" applyAlignment="1">
      <alignment/>
    </xf>
    <xf numFmtId="3" fontId="58" fillId="33" borderId="35" xfId="0" applyNumberFormat="1" applyFont="1" applyFill="1" applyBorder="1" applyAlignment="1">
      <alignment horizontal="center"/>
    </xf>
    <xf numFmtId="0" fontId="57" fillId="33" borderId="35" xfId="0" applyFont="1" applyFill="1" applyBorder="1" applyAlignment="1">
      <alignment horizontal="center"/>
    </xf>
    <xf numFmtId="164" fontId="59" fillId="33" borderId="35" xfId="59" applyNumberFormat="1" applyFont="1" applyFill="1" applyBorder="1" applyAlignment="1">
      <alignment horizontal="center"/>
    </xf>
    <xf numFmtId="3" fontId="59" fillId="36" borderId="0" xfId="0" applyNumberFormat="1" applyFont="1" applyFill="1" applyAlignment="1">
      <alignment horizontal="center"/>
    </xf>
    <xf numFmtId="1" fontId="59" fillId="36" borderId="0" xfId="0" applyNumberFormat="1" applyFont="1" applyFill="1" applyAlignment="1">
      <alignment horizontal="center"/>
    </xf>
    <xf numFmtId="164" fontId="59" fillId="36" borderId="0" xfId="59" applyNumberFormat="1" applyFont="1" applyFill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7" fillId="33" borderId="39" xfId="0" applyFont="1" applyFill="1" applyBorder="1" applyAlignment="1">
      <alignment horizontal="right"/>
    </xf>
    <xf numFmtId="0" fontId="58" fillId="33" borderId="39" xfId="0" applyFont="1" applyFill="1" applyBorder="1" applyAlignment="1">
      <alignment/>
    </xf>
    <xf numFmtId="0" fontId="59" fillId="36" borderId="0" xfId="0" applyNumberFormat="1" applyFont="1" applyFill="1" applyAlignment="1">
      <alignment horizontal="center"/>
    </xf>
    <xf numFmtId="164" fontId="59" fillId="36" borderId="0" xfId="59" applyNumberFormat="1" applyFont="1" applyFill="1" applyBorder="1" applyAlignment="1">
      <alignment horizontal="center"/>
    </xf>
    <xf numFmtId="0" fontId="56" fillId="40" borderId="0" xfId="0" applyNumberFormat="1" applyFont="1" applyFill="1" applyAlignment="1">
      <alignment horizontal="center"/>
    </xf>
    <xf numFmtId="164" fontId="59" fillId="40" borderId="0" xfId="59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0" borderId="37" xfId="0" applyFont="1" applyBorder="1" applyAlignment="1">
      <alignment horizontal="left" vertical="center"/>
    </xf>
    <xf numFmtId="0" fontId="57" fillId="0" borderId="38" xfId="0" applyFont="1" applyBorder="1" applyAlignment="1">
      <alignment horizontal="center"/>
    </xf>
    <xf numFmtId="0" fontId="64" fillId="0" borderId="36" xfId="0" applyFont="1" applyBorder="1" applyAlignment="1">
      <alignment horizontal="center"/>
    </xf>
    <xf numFmtId="0" fontId="57" fillId="0" borderId="14" xfId="0" applyFont="1" applyBorder="1" applyAlignment="1">
      <alignment horizontal="right"/>
    </xf>
    <xf numFmtId="0" fontId="57" fillId="38" borderId="35" xfId="0" applyFont="1" applyFill="1" applyBorder="1" applyAlignment="1">
      <alignment horizontal="right"/>
    </xf>
    <xf numFmtId="0" fontId="57" fillId="38" borderId="35" xfId="0" applyFont="1" applyFill="1" applyBorder="1" applyAlignment="1">
      <alignment/>
    </xf>
    <xf numFmtId="0" fontId="58" fillId="38" borderId="35" xfId="0" applyFont="1" applyFill="1" applyBorder="1" applyAlignment="1">
      <alignment horizontal="center"/>
    </xf>
    <xf numFmtId="0" fontId="58" fillId="38" borderId="35" xfId="0" applyFont="1" applyFill="1" applyBorder="1" applyAlignment="1">
      <alignment/>
    </xf>
    <xf numFmtId="3" fontId="58" fillId="38" borderId="0" xfId="0" applyNumberFormat="1" applyFont="1" applyFill="1" applyBorder="1" applyAlignment="1">
      <alignment horizontal="center"/>
    </xf>
    <xf numFmtId="0" fontId="57" fillId="38" borderId="0" xfId="0" applyFont="1" applyFill="1" applyBorder="1" applyAlignment="1">
      <alignment horizontal="center"/>
    </xf>
    <xf numFmtId="164" fontId="59" fillId="38" borderId="0" xfId="59" applyNumberFormat="1" applyFont="1" applyFill="1" applyBorder="1" applyAlignment="1">
      <alignment horizontal="center"/>
    </xf>
    <xf numFmtId="0" fontId="57" fillId="33" borderId="35" xfId="0" applyFont="1" applyFill="1" applyBorder="1" applyAlignment="1">
      <alignment horizontal="right"/>
    </xf>
    <xf numFmtId="0" fontId="58" fillId="33" borderId="3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164" fontId="7" fillId="0" borderId="14" xfId="59" applyNumberFormat="1" applyFont="1" applyBorder="1" applyAlignment="1">
      <alignment horizontal="center"/>
    </xf>
    <xf numFmtId="0" fontId="56" fillId="36" borderId="0" xfId="0" applyNumberFormat="1" applyFont="1" applyFill="1" applyAlignment="1">
      <alignment horizontal="center"/>
    </xf>
    <xf numFmtId="49" fontId="59" fillId="39" borderId="0" xfId="0" applyNumberFormat="1" applyFont="1" applyFill="1" applyAlignment="1">
      <alignment horizontal="center"/>
    </xf>
    <xf numFmtId="49" fontId="58" fillId="13" borderId="0" xfId="0" applyNumberFormat="1" applyFont="1" applyFill="1" applyAlignment="1">
      <alignment horizontal="center"/>
    </xf>
    <xf numFmtId="0" fontId="61" fillId="33" borderId="35" xfId="0" applyFont="1" applyFill="1" applyBorder="1" applyAlignment="1">
      <alignment/>
    </xf>
    <xf numFmtId="0" fontId="58" fillId="33" borderId="40" xfId="0" applyFont="1" applyFill="1" applyBorder="1" applyAlignment="1">
      <alignment/>
    </xf>
    <xf numFmtId="0" fontId="58" fillId="33" borderId="41" xfId="0" applyFont="1" applyFill="1" applyBorder="1" applyAlignment="1">
      <alignment horizontal="center"/>
    </xf>
    <xf numFmtId="0" fontId="57" fillId="33" borderId="42" xfId="0" applyFont="1" applyFill="1" applyBorder="1" applyAlignment="1">
      <alignment horizontal="center"/>
    </xf>
    <xf numFmtId="0" fontId="2" fillId="0" borderId="0" xfId="56" applyFont="1" applyAlignment="1">
      <alignment horizontal="center"/>
      <protection/>
    </xf>
    <xf numFmtId="0" fontId="10" fillId="0" borderId="43" xfId="56" applyFont="1" applyBorder="1" applyAlignment="1">
      <alignment horizontal="center"/>
      <protection/>
    </xf>
    <xf numFmtId="0" fontId="2" fillId="0" borderId="0" xfId="56" applyFont="1">
      <alignment/>
      <protection/>
    </xf>
    <xf numFmtId="3" fontId="2" fillId="0" borderId="0" xfId="56" applyNumberFormat="1" applyFont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0" fontId="7" fillId="0" borderId="0" xfId="56" applyFont="1" applyAlignment="1">
      <alignment horizontal="left"/>
      <protection/>
    </xf>
    <xf numFmtId="165" fontId="5" fillId="0" borderId="44" xfId="56" applyNumberFormat="1" applyFont="1" applyBorder="1" applyAlignment="1">
      <alignment horizontal="center"/>
      <protection/>
    </xf>
    <xf numFmtId="0" fontId="7" fillId="0" borderId="0" xfId="56" applyFont="1">
      <alignment/>
      <protection/>
    </xf>
    <xf numFmtId="0" fontId="5" fillId="0" borderId="14" xfId="56" applyFont="1" applyBorder="1" applyAlignment="1">
      <alignment horizontal="center"/>
      <protection/>
    </xf>
    <xf numFmtId="0" fontId="12" fillId="0" borderId="14" xfId="56" applyFont="1" applyBorder="1" applyAlignment="1">
      <alignment horizontal="center"/>
      <protection/>
    </xf>
    <xf numFmtId="0" fontId="5" fillId="0" borderId="14" xfId="56" applyFont="1" applyBorder="1" applyAlignment="1">
      <alignment horizontal="center" wrapText="1"/>
      <protection/>
    </xf>
    <xf numFmtId="0" fontId="4" fillId="0" borderId="14" xfId="56" applyFont="1" applyFill="1" applyBorder="1" applyAlignment="1">
      <alignment horizontal="center" wrapText="1"/>
      <protection/>
    </xf>
    <xf numFmtId="0" fontId="13" fillId="41" borderId="43" xfId="56" applyFont="1" applyFill="1" applyBorder="1" applyAlignment="1">
      <alignment horizontal="left"/>
      <protection/>
    </xf>
    <xf numFmtId="166" fontId="13" fillId="41" borderId="43" xfId="44" applyNumberFormat="1" applyFont="1" applyFill="1" applyBorder="1" applyAlignment="1">
      <alignment horizontal="center"/>
    </xf>
    <xf numFmtId="0" fontId="13" fillId="41" borderId="43" xfId="56" applyFont="1" applyFill="1" applyBorder="1" applyAlignment="1">
      <alignment horizontal="center"/>
      <protection/>
    </xf>
    <xf numFmtId="0" fontId="13" fillId="41" borderId="45" xfId="56" applyFont="1" applyFill="1" applyBorder="1">
      <alignment/>
      <protection/>
    </xf>
    <xf numFmtId="0" fontId="65" fillId="41" borderId="46" xfId="0" applyFont="1" applyFill="1" applyBorder="1" applyAlignment="1">
      <alignment horizontal="center"/>
    </xf>
    <xf numFmtId="166" fontId="13" fillId="41" borderId="47" xfId="44" applyNumberFormat="1" applyFont="1" applyFill="1" applyBorder="1" applyAlignment="1">
      <alignment horizontal="right"/>
    </xf>
    <xf numFmtId="164" fontId="13" fillId="41" borderId="47" xfId="60" applyNumberFormat="1" applyFont="1" applyFill="1" applyBorder="1" applyAlignment="1">
      <alignment/>
    </xf>
    <xf numFmtId="0" fontId="13" fillId="42" borderId="43" xfId="56" applyFont="1" applyFill="1" applyBorder="1" applyAlignment="1">
      <alignment horizontal="left"/>
      <protection/>
    </xf>
    <xf numFmtId="166" fontId="13" fillId="42" borderId="43" xfId="44" applyNumberFormat="1" applyFont="1" applyFill="1" applyBorder="1" applyAlignment="1">
      <alignment horizontal="center"/>
    </xf>
    <xf numFmtId="0" fontId="13" fillId="40" borderId="43" xfId="56" applyFont="1" applyFill="1" applyBorder="1" applyAlignment="1">
      <alignment horizontal="center"/>
      <protection/>
    </xf>
    <xf numFmtId="166" fontId="13" fillId="42" borderId="48" xfId="44" applyNumberFormat="1" applyFont="1" applyFill="1" applyBorder="1" applyAlignment="1">
      <alignment/>
    </xf>
    <xf numFmtId="0" fontId="65" fillId="40" borderId="46" xfId="0" applyFont="1" applyFill="1" applyBorder="1" applyAlignment="1">
      <alignment horizontal="center"/>
    </xf>
    <xf numFmtId="164" fontId="13" fillId="42" borderId="43" xfId="60" applyNumberFormat="1" applyFont="1" applyFill="1" applyBorder="1" applyAlignment="1">
      <alignment/>
    </xf>
    <xf numFmtId="0" fontId="13" fillId="36" borderId="43" xfId="56" applyFont="1" applyFill="1" applyBorder="1" applyAlignment="1">
      <alignment horizontal="left"/>
      <protection/>
    </xf>
    <xf numFmtId="166" fontId="13" fillId="36" borderId="43" xfId="44" applyNumberFormat="1" applyFont="1" applyFill="1" applyBorder="1" applyAlignment="1">
      <alignment horizontal="center"/>
    </xf>
    <xf numFmtId="0" fontId="13" fillId="36" borderId="43" xfId="56" applyFont="1" applyFill="1" applyBorder="1" applyAlignment="1">
      <alignment horizontal="center"/>
      <protection/>
    </xf>
    <xf numFmtId="166" fontId="13" fillId="36" borderId="48" xfId="44" applyNumberFormat="1" applyFont="1" applyFill="1" applyBorder="1" applyAlignment="1">
      <alignment/>
    </xf>
    <xf numFmtId="0" fontId="65" fillId="36" borderId="46" xfId="0" applyFont="1" applyFill="1" applyBorder="1" applyAlignment="1">
      <alignment horizontal="center"/>
    </xf>
    <xf numFmtId="164" fontId="13" fillId="36" borderId="43" xfId="60" applyNumberFormat="1" applyFont="1" applyFill="1" applyBorder="1" applyAlignment="1">
      <alignment/>
    </xf>
    <xf numFmtId="0" fontId="13" fillId="43" borderId="43" xfId="56" applyFont="1" applyFill="1" applyBorder="1" applyAlignment="1">
      <alignment horizontal="left"/>
      <protection/>
    </xf>
    <xf numFmtId="166" fontId="13" fillId="43" borderId="43" xfId="44" applyNumberFormat="1" applyFont="1" applyFill="1" applyBorder="1" applyAlignment="1">
      <alignment horizontal="center"/>
    </xf>
    <xf numFmtId="0" fontId="13" fillId="43" borderId="43" xfId="56" applyFont="1" applyFill="1" applyBorder="1" applyAlignment="1">
      <alignment horizontal="center"/>
      <protection/>
    </xf>
    <xf numFmtId="166" fontId="13" fillId="43" borderId="48" xfId="44" applyNumberFormat="1" applyFont="1" applyFill="1" applyBorder="1" applyAlignment="1">
      <alignment horizontal="right"/>
    </xf>
    <xf numFmtId="0" fontId="65" fillId="33" borderId="46" xfId="0" applyFont="1" applyFill="1" applyBorder="1" applyAlignment="1">
      <alignment horizontal="center"/>
    </xf>
    <xf numFmtId="164" fontId="13" fillId="43" borderId="43" xfId="60" applyNumberFormat="1" applyFont="1" applyFill="1" applyBorder="1" applyAlignment="1">
      <alignment/>
    </xf>
    <xf numFmtId="0" fontId="13" fillId="39" borderId="43" xfId="56" applyFont="1" applyFill="1" applyBorder="1" applyAlignment="1">
      <alignment horizontal="left"/>
      <protection/>
    </xf>
    <xf numFmtId="166" fontId="13" fillId="39" borderId="43" xfId="44" applyNumberFormat="1" applyFont="1" applyFill="1" applyBorder="1" applyAlignment="1">
      <alignment horizontal="center"/>
    </xf>
    <xf numFmtId="0" fontId="13" fillId="39" borderId="43" xfId="56" applyFont="1" applyFill="1" applyBorder="1" applyAlignment="1">
      <alignment horizontal="center"/>
      <protection/>
    </xf>
    <xf numFmtId="166" fontId="13" fillId="39" borderId="48" xfId="44" applyNumberFormat="1" applyFont="1" applyFill="1" applyBorder="1" applyAlignment="1">
      <alignment horizontal="right"/>
    </xf>
    <xf numFmtId="0" fontId="65" fillId="39" borderId="46" xfId="0" applyFont="1" applyFill="1" applyBorder="1" applyAlignment="1">
      <alignment horizontal="center"/>
    </xf>
    <xf numFmtId="164" fontId="13" fillId="39" borderId="43" xfId="60" applyNumberFormat="1" applyFont="1" applyFill="1" applyBorder="1" applyAlignment="1">
      <alignment/>
    </xf>
    <xf numFmtId="0" fontId="2" fillId="0" borderId="0" xfId="56" applyFont="1" applyFill="1" applyAlignment="1">
      <alignment horizontal="center"/>
      <protection/>
    </xf>
    <xf numFmtId="0" fontId="13" fillId="38" borderId="43" xfId="56" applyFont="1" applyFill="1" applyBorder="1" applyAlignment="1">
      <alignment horizontal="left"/>
      <protection/>
    </xf>
    <xf numFmtId="166" fontId="13" fillId="38" borderId="43" xfId="44" applyNumberFormat="1" applyFont="1" applyFill="1" applyBorder="1" applyAlignment="1">
      <alignment horizontal="center"/>
    </xf>
    <xf numFmtId="0" fontId="13" fillId="38" borderId="43" xfId="56" applyFont="1" applyFill="1" applyBorder="1" applyAlignment="1">
      <alignment horizontal="center"/>
      <protection/>
    </xf>
    <xf numFmtId="166" fontId="13" fillId="38" borderId="48" xfId="44" applyNumberFormat="1" applyFont="1" applyFill="1" applyBorder="1" applyAlignment="1">
      <alignment horizontal="right"/>
    </xf>
    <xf numFmtId="0" fontId="65" fillId="38" borderId="46" xfId="0" applyFont="1" applyFill="1" applyBorder="1" applyAlignment="1">
      <alignment horizontal="center"/>
    </xf>
    <xf numFmtId="164" fontId="13" fillId="44" borderId="43" xfId="60" applyNumberFormat="1" applyFont="1" applyFill="1" applyBorder="1" applyAlignment="1">
      <alignment/>
    </xf>
    <xf numFmtId="0" fontId="14" fillId="0" borderId="0" xfId="56" applyFont="1">
      <alignment/>
      <protection/>
    </xf>
    <xf numFmtId="0" fontId="14" fillId="0" borderId="0" xfId="56" applyFont="1" applyAlignment="1">
      <alignment horizontal="center"/>
      <protection/>
    </xf>
    <xf numFmtId="3" fontId="14" fillId="0" borderId="0" xfId="56" applyNumberFormat="1" applyFont="1" applyAlignment="1">
      <alignment horizontal="center"/>
      <protection/>
    </xf>
    <xf numFmtId="0" fontId="15" fillId="0" borderId="0" xfId="56" applyFont="1" applyAlignment="1">
      <alignment horizontal="center"/>
      <protection/>
    </xf>
    <xf numFmtId="0" fontId="66" fillId="0" borderId="0" xfId="0" applyFont="1" applyAlignment="1">
      <alignment/>
    </xf>
    <xf numFmtId="0" fontId="17" fillId="0" borderId="0" xfId="56" applyFont="1" applyAlignment="1">
      <alignment horizontal="center"/>
      <protection/>
    </xf>
    <xf numFmtId="166" fontId="17" fillId="0" borderId="0" xfId="56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13" fillId="0" borderId="0" xfId="56" applyFont="1" applyBorder="1" applyAlignment="1">
      <alignment horizontal="center"/>
      <protection/>
    </xf>
    <xf numFmtId="0" fontId="13" fillId="0" borderId="0" xfId="56" applyFont="1" applyBorder="1" applyAlignment="1">
      <alignment horizontal="left"/>
      <protection/>
    </xf>
    <xf numFmtId="0" fontId="13" fillId="0" borderId="0" xfId="56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0" fontId="19" fillId="0" borderId="0" xfId="56" applyNumberFormat="1" applyFont="1" applyBorder="1" applyAlignment="1">
      <alignment horizontal="left"/>
      <protection/>
    </xf>
    <xf numFmtId="0" fontId="13" fillId="0" borderId="0" xfId="56" applyFont="1" applyBorder="1" applyAlignment="1">
      <alignment horizontal="left"/>
      <protection/>
    </xf>
    <xf numFmtId="1" fontId="58" fillId="0" borderId="49" xfId="0" applyNumberFormat="1" applyFont="1" applyBorder="1" applyAlignment="1">
      <alignment horizontal="center"/>
    </xf>
    <xf numFmtId="1" fontId="58" fillId="0" borderId="50" xfId="0" applyNumberFormat="1" applyFont="1" applyBorder="1" applyAlignment="1">
      <alignment horizontal="center"/>
    </xf>
    <xf numFmtId="0" fontId="16" fillId="0" borderId="0" xfId="56" applyFont="1" applyBorder="1" applyAlignment="1">
      <alignment horizontal="left"/>
      <protection/>
    </xf>
    <xf numFmtId="0" fontId="18" fillId="0" borderId="0" xfId="56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5"/>
  <sheetViews>
    <sheetView tabSelected="1" zoomScalePageLayoutView="0" workbookViewId="0" topLeftCell="B73">
      <selection activeCell="D86" sqref="D86"/>
    </sheetView>
  </sheetViews>
  <sheetFormatPr defaultColWidth="9.140625" defaultRowHeight="15"/>
  <cols>
    <col min="1" max="1" width="6.8515625" style="7" bestFit="1" customWidth="1"/>
    <col min="2" max="2" width="27.421875" style="7" customWidth="1"/>
    <col min="3" max="3" width="8.00390625" style="8" customWidth="1"/>
    <col min="4" max="4" width="57.57421875" style="7" customWidth="1"/>
    <col min="5" max="5" width="12.57421875" style="9" customWidth="1"/>
    <col min="6" max="6" width="3.7109375" style="5" customWidth="1"/>
    <col min="7" max="7" width="3.57421875" style="5" bestFit="1" customWidth="1"/>
    <col min="8" max="8" width="8.421875" style="5" customWidth="1"/>
    <col min="9" max="9" width="9.7109375" style="5" bestFit="1" customWidth="1"/>
    <col min="10" max="10" width="6.00390625" style="5" hidden="1" customWidth="1"/>
    <col min="11" max="11" width="8.7109375" style="5" bestFit="1" customWidth="1"/>
    <col min="12" max="12" width="9.421875" style="7" bestFit="1" customWidth="1"/>
    <col min="13" max="16384" width="9.140625" style="7" customWidth="1"/>
  </cols>
  <sheetData>
    <row r="1" spans="1:12" ht="25.5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255" t="s">
        <v>5</v>
      </c>
      <c r="G1" s="256"/>
      <c r="H1" s="2" t="s">
        <v>6</v>
      </c>
      <c r="I1" s="2" t="s">
        <v>7</v>
      </c>
      <c r="J1" s="5" t="s">
        <v>8</v>
      </c>
      <c r="K1" s="2" t="s">
        <v>9</v>
      </c>
      <c r="L1" s="6" t="s">
        <v>10</v>
      </c>
    </row>
    <row r="2" spans="1:12" ht="12.75">
      <c r="A2" s="7" t="s">
        <v>11</v>
      </c>
      <c r="B2" s="7" t="s">
        <v>12</v>
      </c>
      <c r="C2" s="8">
        <v>1103</v>
      </c>
      <c r="D2" s="7" t="s">
        <v>13</v>
      </c>
      <c r="E2" s="9">
        <f aca="true" t="shared" si="0" ref="E2:E7">+H2+I2+J2</f>
        <v>332</v>
      </c>
      <c r="F2" s="5" t="s">
        <v>14</v>
      </c>
      <c r="G2" s="8">
        <v>3</v>
      </c>
      <c r="H2" s="8">
        <v>28</v>
      </c>
      <c r="I2" s="8">
        <v>2</v>
      </c>
      <c r="J2" s="8">
        <v>302</v>
      </c>
      <c r="K2" s="5">
        <f aca="true" t="shared" si="1" ref="K2:K7">+H2+I2</f>
        <v>30</v>
      </c>
      <c r="L2" s="10">
        <f aca="true" t="shared" si="2" ref="L2:L14">K2/E2</f>
        <v>0.09036144578313253</v>
      </c>
    </row>
    <row r="3" spans="1:12" ht="12.75">
      <c r="A3" s="7" t="s">
        <v>11</v>
      </c>
      <c r="B3" s="7" t="s">
        <v>12</v>
      </c>
      <c r="C3" s="8">
        <v>1104</v>
      </c>
      <c r="D3" s="7" t="s">
        <v>15</v>
      </c>
      <c r="E3" s="9">
        <f t="shared" si="0"/>
        <v>344</v>
      </c>
      <c r="F3" s="5" t="s">
        <v>14</v>
      </c>
      <c r="G3" s="8">
        <v>3</v>
      </c>
      <c r="H3" s="8">
        <v>8</v>
      </c>
      <c r="I3" s="8">
        <v>4</v>
      </c>
      <c r="J3" s="8">
        <v>332</v>
      </c>
      <c r="K3" s="5">
        <f t="shared" si="1"/>
        <v>12</v>
      </c>
      <c r="L3" s="10">
        <f t="shared" si="2"/>
        <v>0.03488372093023256</v>
      </c>
    </row>
    <row r="4" spans="1:12" ht="12.75">
      <c r="A4" s="7" t="s">
        <v>11</v>
      </c>
      <c r="B4" s="7" t="s">
        <v>12</v>
      </c>
      <c r="C4" s="8">
        <v>1105</v>
      </c>
      <c r="D4" s="7" t="s">
        <v>16</v>
      </c>
      <c r="E4" s="9">
        <f t="shared" si="0"/>
        <v>546</v>
      </c>
      <c r="F4" s="8">
        <v>4</v>
      </c>
      <c r="G4" s="8">
        <v>5</v>
      </c>
      <c r="H4" s="8">
        <v>27</v>
      </c>
      <c r="I4" s="8">
        <v>6</v>
      </c>
      <c r="J4" s="8">
        <v>513</v>
      </c>
      <c r="K4" s="5">
        <f t="shared" si="1"/>
        <v>33</v>
      </c>
      <c r="L4" s="10">
        <f t="shared" si="2"/>
        <v>0.06043956043956044</v>
      </c>
    </row>
    <row r="5" spans="1:12" ht="12.75">
      <c r="A5" s="7" t="s">
        <v>11</v>
      </c>
      <c r="B5" s="7" t="s">
        <v>12</v>
      </c>
      <c r="C5" s="8">
        <v>1106</v>
      </c>
      <c r="D5" s="7" t="s">
        <v>17</v>
      </c>
      <c r="E5" s="9">
        <f t="shared" si="0"/>
        <v>1124</v>
      </c>
      <c r="F5" s="8">
        <v>9</v>
      </c>
      <c r="G5" s="8">
        <v>12</v>
      </c>
      <c r="H5" s="8">
        <v>41</v>
      </c>
      <c r="I5" s="8">
        <v>10</v>
      </c>
      <c r="J5" s="8">
        <v>1073</v>
      </c>
      <c r="K5" s="5">
        <f t="shared" si="1"/>
        <v>51</v>
      </c>
      <c r="L5" s="10">
        <f t="shared" si="2"/>
        <v>0.045373665480427046</v>
      </c>
    </row>
    <row r="6" spans="1:12" ht="12.75">
      <c r="A6" s="7" t="s">
        <v>11</v>
      </c>
      <c r="B6" s="7" t="s">
        <v>12</v>
      </c>
      <c r="C6" s="8">
        <v>1108</v>
      </c>
      <c r="D6" s="7" t="s">
        <v>18</v>
      </c>
      <c r="E6" s="9">
        <f t="shared" si="0"/>
        <v>791</v>
      </c>
      <c r="F6" s="8">
        <v>6</v>
      </c>
      <c r="G6" s="8">
        <v>8</v>
      </c>
      <c r="H6" s="8">
        <v>39</v>
      </c>
      <c r="I6" s="8">
        <v>14</v>
      </c>
      <c r="J6" s="8">
        <v>738</v>
      </c>
      <c r="K6" s="5">
        <f t="shared" si="1"/>
        <v>53</v>
      </c>
      <c r="L6" s="10">
        <f t="shared" si="2"/>
        <v>0.06700379266750948</v>
      </c>
    </row>
    <row r="7" spans="1:12" ht="13.5" thickBot="1">
      <c r="A7" s="7" t="s">
        <v>11</v>
      </c>
      <c r="B7" s="7" t="s">
        <v>12</v>
      </c>
      <c r="C7" s="11">
        <v>1109</v>
      </c>
      <c r="D7" s="7" t="s">
        <v>19</v>
      </c>
      <c r="E7" s="12">
        <f t="shared" si="0"/>
        <v>261</v>
      </c>
      <c r="F7" s="5" t="s">
        <v>20</v>
      </c>
      <c r="G7" s="8">
        <v>3</v>
      </c>
      <c r="H7" s="8">
        <v>10</v>
      </c>
      <c r="I7" s="8">
        <v>5</v>
      </c>
      <c r="J7" s="8">
        <v>246</v>
      </c>
      <c r="K7" s="5">
        <f t="shared" si="1"/>
        <v>15</v>
      </c>
      <c r="L7" s="10">
        <f t="shared" si="2"/>
        <v>0.05747126436781609</v>
      </c>
    </row>
    <row r="8" spans="1:12" s="23" customFormat="1" ht="12.75">
      <c r="A8" s="13"/>
      <c r="B8" s="14" t="s">
        <v>21</v>
      </c>
      <c r="C8" s="15">
        <f>COUNT(C2:C7)</f>
        <v>6</v>
      </c>
      <c r="D8" s="16" t="s">
        <v>22</v>
      </c>
      <c r="E8" s="17">
        <f>SUBTOTAL(9,E2:E7)</f>
        <v>3398</v>
      </c>
      <c r="F8" s="18"/>
      <c r="G8" s="19"/>
      <c r="H8" s="20">
        <f>SUBTOTAL(9,H2:H7)</f>
        <v>153</v>
      </c>
      <c r="I8" s="21">
        <f>SUBTOTAL(9,I2:I7)</f>
        <v>41</v>
      </c>
      <c r="J8" s="21">
        <f>SUBTOTAL(9,J2:J7)</f>
        <v>3204</v>
      </c>
      <c r="K8" s="21">
        <f>SUBTOTAL(9,K2:K7)</f>
        <v>194</v>
      </c>
      <c r="L8" s="22">
        <f t="shared" si="2"/>
        <v>0.05709240729841083</v>
      </c>
    </row>
    <row r="9" spans="7:8" ht="12.75">
      <c r="G9" s="8"/>
      <c r="H9" s="8"/>
    </row>
    <row r="10" spans="1:12" ht="12.75">
      <c r="A10" s="7" t="s">
        <v>23</v>
      </c>
      <c r="B10" s="7" t="s">
        <v>24</v>
      </c>
      <c r="C10" s="8">
        <v>3104</v>
      </c>
      <c r="D10" s="7" t="s">
        <v>25</v>
      </c>
      <c r="E10" s="9">
        <f>+H10+I10+J10</f>
        <v>546</v>
      </c>
      <c r="F10" s="8">
        <v>6</v>
      </c>
      <c r="G10" s="8">
        <v>8</v>
      </c>
      <c r="H10" s="8">
        <v>152</v>
      </c>
      <c r="I10" s="8">
        <v>56</v>
      </c>
      <c r="J10" s="8">
        <v>338</v>
      </c>
      <c r="K10" s="5">
        <f>+H10+I10</f>
        <v>208</v>
      </c>
      <c r="L10" s="10">
        <f>K10/E10</f>
        <v>0.38095238095238093</v>
      </c>
    </row>
    <row r="11" spans="1:12" ht="12.75">
      <c r="A11" s="7" t="s">
        <v>23</v>
      </c>
      <c r="B11" s="7" t="s">
        <v>24</v>
      </c>
      <c r="C11" s="8">
        <v>3105</v>
      </c>
      <c r="D11" s="7" t="s">
        <v>26</v>
      </c>
      <c r="E11" s="9">
        <f>+H11+I11+J11</f>
        <v>468</v>
      </c>
      <c r="F11" s="5" t="s">
        <v>14</v>
      </c>
      <c r="G11" s="8">
        <v>5</v>
      </c>
      <c r="H11" s="8">
        <v>70</v>
      </c>
      <c r="I11" s="8">
        <v>45</v>
      </c>
      <c r="J11" s="8">
        <v>353</v>
      </c>
      <c r="K11" s="5">
        <f>+H11+I11</f>
        <v>115</v>
      </c>
      <c r="L11" s="10">
        <f t="shared" si="2"/>
        <v>0.24572649572649571</v>
      </c>
    </row>
    <row r="12" spans="1:12" ht="12.75">
      <c r="A12" s="7" t="s">
        <v>23</v>
      </c>
      <c r="B12" s="7" t="s">
        <v>24</v>
      </c>
      <c r="C12" s="8">
        <v>3107</v>
      </c>
      <c r="D12" s="7" t="s">
        <v>27</v>
      </c>
      <c r="E12" s="9">
        <f>+H12+I12+J12</f>
        <v>361</v>
      </c>
      <c r="F12" s="8">
        <v>2</v>
      </c>
      <c r="G12" s="8">
        <v>5</v>
      </c>
      <c r="H12" s="8">
        <v>122</v>
      </c>
      <c r="I12" s="8">
        <v>25</v>
      </c>
      <c r="J12" s="8">
        <v>214</v>
      </c>
      <c r="K12" s="5">
        <f>+H12+I12</f>
        <v>147</v>
      </c>
      <c r="L12" s="10">
        <f t="shared" si="2"/>
        <v>0.407202216066482</v>
      </c>
    </row>
    <row r="13" spans="1:12" ht="12.75">
      <c r="A13" s="7" t="s">
        <v>23</v>
      </c>
      <c r="B13" s="7" t="s">
        <v>24</v>
      </c>
      <c r="C13" s="8">
        <v>3108</v>
      </c>
      <c r="D13" s="7" t="s">
        <v>28</v>
      </c>
      <c r="E13" s="9">
        <f>+H13+I13+J13</f>
        <v>339</v>
      </c>
      <c r="F13" s="5" t="s">
        <v>29</v>
      </c>
      <c r="G13" s="8">
        <v>1</v>
      </c>
      <c r="H13" s="8">
        <v>89</v>
      </c>
      <c r="I13" s="8">
        <v>24</v>
      </c>
      <c r="J13" s="8">
        <v>226</v>
      </c>
      <c r="K13" s="5">
        <f>+H13+I13</f>
        <v>113</v>
      </c>
      <c r="L13" s="10">
        <f t="shared" si="2"/>
        <v>0.3333333333333333</v>
      </c>
    </row>
    <row r="14" spans="1:12" ht="13.5" thickBot="1">
      <c r="A14" s="7" t="s">
        <v>23</v>
      </c>
      <c r="B14" s="7" t="s">
        <v>24</v>
      </c>
      <c r="C14" s="11">
        <v>3109</v>
      </c>
      <c r="D14" s="7" t="s">
        <v>30</v>
      </c>
      <c r="E14" s="12">
        <f>+H14+I14+J14</f>
        <v>726</v>
      </c>
      <c r="F14" s="8">
        <v>9</v>
      </c>
      <c r="G14" s="8">
        <v>12</v>
      </c>
      <c r="H14" s="11">
        <v>163</v>
      </c>
      <c r="I14" s="11">
        <v>66</v>
      </c>
      <c r="J14" s="11">
        <v>497</v>
      </c>
      <c r="K14" s="24">
        <f>+H14+I14</f>
        <v>229</v>
      </c>
      <c r="L14" s="25">
        <f t="shared" si="2"/>
        <v>0.3154269972451791</v>
      </c>
    </row>
    <row r="15" spans="1:12" s="23" customFormat="1" ht="12.75">
      <c r="A15" s="26"/>
      <c r="B15" s="27" t="s">
        <v>31</v>
      </c>
      <c r="C15" s="28">
        <f>COUNT(C10:C14)</f>
        <v>5</v>
      </c>
      <c r="D15" s="16" t="s">
        <v>22</v>
      </c>
      <c r="E15" s="17">
        <f>SUBTOTAL(9,E10:E14)</f>
        <v>2440</v>
      </c>
      <c r="F15" s="29"/>
      <c r="G15" s="29"/>
      <c r="H15" s="30">
        <f>SUBTOTAL(9,H10:H14)</f>
        <v>596</v>
      </c>
      <c r="I15" s="30">
        <f>SUBTOTAL(9,I10:I14)</f>
        <v>216</v>
      </c>
      <c r="J15" s="30">
        <f>SUBTOTAL(9,J10:J14)</f>
        <v>1628</v>
      </c>
      <c r="K15" s="31">
        <f>SUBTOTAL(9,K10:K14)</f>
        <v>812</v>
      </c>
      <c r="L15" s="32">
        <f>K15/E15</f>
        <v>0.33278688524590166</v>
      </c>
    </row>
    <row r="16" ht="12.75">
      <c r="H16" s="8"/>
    </row>
    <row r="17" spans="1:12" ht="12.75">
      <c r="A17" s="7" t="s">
        <v>32</v>
      </c>
      <c r="B17" s="7" t="s">
        <v>33</v>
      </c>
      <c r="C17" s="8">
        <v>4101</v>
      </c>
      <c r="D17" s="7" t="s">
        <v>34</v>
      </c>
      <c r="E17" s="9">
        <f aca="true" t="shared" si="3" ref="E17:E22">+H17+I17+J17</f>
        <v>464</v>
      </c>
      <c r="F17" s="8">
        <v>1</v>
      </c>
      <c r="G17" s="8">
        <v>4</v>
      </c>
      <c r="H17" s="8">
        <v>350</v>
      </c>
      <c r="I17" s="8">
        <v>31</v>
      </c>
      <c r="J17" s="8">
        <v>83</v>
      </c>
      <c r="K17" s="5">
        <f aca="true" t="shared" si="4" ref="K17:K22">+H17+I17</f>
        <v>381</v>
      </c>
      <c r="L17" s="10">
        <f aca="true" t="shared" si="5" ref="L17:L37">K17/E17</f>
        <v>0.8211206896551724</v>
      </c>
    </row>
    <row r="18" spans="1:12" ht="12.75">
      <c r="A18" s="7" t="s">
        <v>32</v>
      </c>
      <c r="B18" s="7" t="s">
        <v>33</v>
      </c>
      <c r="C18" s="8">
        <v>4104</v>
      </c>
      <c r="D18" s="7" t="s">
        <v>35</v>
      </c>
      <c r="E18" s="9">
        <f t="shared" si="3"/>
        <v>409</v>
      </c>
      <c r="F18" s="5" t="s">
        <v>14</v>
      </c>
      <c r="G18" s="8">
        <v>1</v>
      </c>
      <c r="H18" s="8">
        <v>333</v>
      </c>
      <c r="I18" s="8">
        <v>30</v>
      </c>
      <c r="J18" s="8">
        <v>46</v>
      </c>
      <c r="K18" s="5">
        <f t="shared" si="4"/>
        <v>363</v>
      </c>
      <c r="L18" s="10">
        <f t="shared" si="5"/>
        <v>0.8875305623471883</v>
      </c>
    </row>
    <row r="19" spans="1:12" ht="12.75">
      <c r="A19" s="7" t="s">
        <v>32</v>
      </c>
      <c r="B19" s="7" t="s">
        <v>33</v>
      </c>
      <c r="C19" s="8">
        <v>4105</v>
      </c>
      <c r="D19" s="7" t="s">
        <v>36</v>
      </c>
      <c r="E19" s="9">
        <f t="shared" si="3"/>
        <v>198</v>
      </c>
      <c r="F19" s="8">
        <v>5</v>
      </c>
      <c r="G19" s="8">
        <v>5</v>
      </c>
      <c r="H19" s="8">
        <v>170</v>
      </c>
      <c r="I19" s="8">
        <v>10</v>
      </c>
      <c r="J19" s="8">
        <v>18</v>
      </c>
      <c r="K19" s="5">
        <f t="shared" si="4"/>
        <v>180</v>
      </c>
      <c r="L19" s="10">
        <f t="shared" si="5"/>
        <v>0.9090909090909091</v>
      </c>
    </row>
    <row r="20" spans="1:13" ht="12.75">
      <c r="A20" s="7" t="s">
        <v>32</v>
      </c>
      <c r="B20" s="7" t="s">
        <v>33</v>
      </c>
      <c r="C20" s="8">
        <v>4106</v>
      </c>
      <c r="D20" s="33" t="s">
        <v>37</v>
      </c>
      <c r="E20" s="34">
        <f t="shared" si="3"/>
        <v>360</v>
      </c>
      <c r="F20" s="35">
        <v>1</v>
      </c>
      <c r="G20" s="35">
        <v>4</v>
      </c>
      <c r="H20" s="35">
        <v>310</v>
      </c>
      <c r="I20" s="35">
        <v>20</v>
      </c>
      <c r="J20" s="35">
        <v>30</v>
      </c>
      <c r="K20" s="36">
        <f t="shared" si="4"/>
        <v>330</v>
      </c>
      <c r="L20" s="37">
        <f t="shared" si="5"/>
        <v>0.9166666666666666</v>
      </c>
      <c r="M20" s="38"/>
    </row>
    <row r="21" spans="1:12" ht="12.75">
      <c r="A21" s="7" t="s">
        <v>32</v>
      </c>
      <c r="B21" s="7" t="s">
        <v>33</v>
      </c>
      <c r="C21" s="8">
        <v>4108</v>
      </c>
      <c r="D21" s="7" t="s">
        <v>38</v>
      </c>
      <c r="E21" s="9">
        <f t="shared" si="3"/>
        <v>813</v>
      </c>
      <c r="F21" s="8">
        <v>9</v>
      </c>
      <c r="G21" s="8">
        <v>12</v>
      </c>
      <c r="H21" s="35">
        <v>654</v>
      </c>
      <c r="I21" s="8">
        <v>12</v>
      </c>
      <c r="J21" s="8">
        <v>147</v>
      </c>
      <c r="K21" s="5">
        <f t="shared" si="4"/>
        <v>666</v>
      </c>
      <c r="L21" s="10">
        <f t="shared" si="5"/>
        <v>0.8191881918819188</v>
      </c>
    </row>
    <row r="22" spans="1:12" ht="13.5" thickBot="1">
      <c r="A22" s="39" t="s">
        <v>32</v>
      </c>
      <c r="B22" s="7" t="s">
        <v>33</v>
      </c>
      <c r="C22" s="11">
        <v>4115</v>
      </c>
      <c r="D22" s="7" t="s">
        <v>39</v>
      </c>
      <c r="E22" s="12">
        <f t="shared" si="3"/>
        <v>433</v>
      </c>
      <c r="F22" s="8">
        <v>6</v>
      </c>
      <c r="G22" s="8">
        <v>8</v>
      </c>
      <c r="H22" s="11">
        <v>379</v>
      </c>
      <c r="I22" s="11">
        <v>24</v>
      </c>
      <c r="J22" s="11">
        <v>30</v>
      </c>
      <c r="K22" s="24">
        <f t="shared" si="4"/>
        <v>403</v>
      </c>
      <c r="L22" s="25">
        <f t="shared" si="5"/>
        <v>0.930715935334873</v>
      </c>
    </row>
    <row r="23" spans="1:12" s="23" customFormat="1" ht="12.75">
      <c r="A23" s="40"/>
      <c r="B23" s="27" t="s">
        <v>40</v>
      </c>
      <c r="C23" s="28">
        <f>COUNT(C17:C22)</f>
        <v>6</v>
      </c>
      <c r="D23" s="16" t="s">
        <v>22</v>
      </c>
      <c r="E23" s="41">
        <f>SUBTOTAL(9,E17:E22)</f>
        <v>2677</v>
      </c>
      <c r="F23" s="42"/>
      <c r="G23" s="42"/>
      <c r="H23" s="41">
        <f>SUBTOTAL(9,H17:H22)</f>
        <v>2196</v>
      </c>
      <c r="I23" s="41">
        <f>SUBTOTAL(9,I17:I22)</f>
        <v>127</v>
      </c>
      <c r="J23" s="41">
        <f>SUBTOTAL(9,J17:J22)</f>
        <v>354</v>
      </c>
      <c r="K23" s="41">
        <f>SUBTOTAL(9,K17:K22)</f>
        <v>2323</v>
      </c>
      <c r="L23" s="43">
        <f t="shared" si="5"/>
        <v>0.8677624206200971</v>
      </c>
    </row>
    <row r="25" spans="1:12" ht="12.75">
      <c r="A25" s="7" t="s">
        <v>41</v>
      </c>
      <c r="B25" s="7" t="s">
        <v>42</v>
      </c>
      <c r="C25" s="8">
        <v>4601</v>
      </c>
      <c r="D25" s="7" t="s">
        <v>43</v>
      </c>
      <c r="E25" s="9">
        <f>+H25+I25+J25</f>
        <v>534</v>
      </c>
      <c r="F25" s="5" t="s">
        <v>29</v>
      </c>
      <c r="G25" s="8">
        <v>8</v>
      </c>
      <c r="H25" s="8">
        <v>411</v>
      </c>
      <c r="I25" s="8">
        <v>67</v>
      </c>
      <c r="J25" s="8">
        <v>56</v>
      </c>
      <c r="K25" s="5">
        <f>+H25+I25</f>
        <v>478</v>
      </c>
      <c r="L25" s="10">
        <f t="shared" si="5"/>
        <v>0.8951310861423221</v>
      </c>
    </row>
    <row r="26" spans="1:12" ht="13.5" thickBot="1">
      <c r="A26" s="7" t="s">
        <v>44</v>
      </c>
      <c r="B26" s="7" t="s">
        <v>42</v>
      </c>
      <c r="C26" s="11">
        <v>4602</v>
      </c>
      <c r="D26" s="7" t="s">
        <v>45</v>
      </c>
      <c r="E26" s="12">
        <f>+H26+I26+J26</f>
        <v>201</v>
      </c>
      <c r="F26" s="8">
        <v>6</v>
      </c>
      <c r="G26" s="8">
        <v>8</v>
      </c>
      <c r="H26" s="44">
        <v>152</v>
      </c>
      <c r="I26" s="11">
        <v>24</v>
      </c>
      <c r="J26" s="11">
        <v>25</v>
      </c>
      <c r="K26" s="24">
        <f>+H26+I26</f>
        <v>176</v>
      </c>
      <c r="L26" s="25">
        <f t="shared" si="5"/>
        <v>0.8756218905472637</v>
      </c>
    </row>
    <row r="27" spans="1:12" s="23" customFormat="1" ht="12.75">
      <c r="A27" s="45"/>
      <c r="B27" s="46"/>
      <c r="C27" s="47">
        <f>COUNT(C25:C26)</f>
        <v>2</v>
      </c>
      <c r="D27" s="48" t="s">
        <v>46</v>
      </c>
      <c r="E27" s="49">
        <f>SUBTOTAL(9,E25:E26)</f>
        <v>735</v>
      </c>
      <c r="F27" s="49"/>
      <c r="G27" s="49"/>
      <c r="H27" s="49">
        <f>SUBTOTAL(9,H25:H26)</f>
        <v>563</v>
      </c>
      <c r="I27" s="49">
        <f>SUBTOTAL(9,I25:I26)</f>
        <v>91</v>
      </c>
      <c r="J27" s="50"/>
      <c r="K27" s="49">
        <f>SUBTOTAL(9,K25:K26)</f>
        <v>654</v>
      </c>
      <c r="L27" s="51">
        <f>K27/E27</f>
        <v>0.889795918367347</v>
      </c>
    </row>
    <row r="29" spans="1:12" s="59" customFormat="1" ht="12.75">
      <c r="A29" s="52"/>
      <c r="B29" s="53" t="s">
        <v>47</v>
      </c>
      <c r="C29" s="54">
        <f>+C23+C27</f>
        <v>8</v>
      </c>
      <c r="D29" s="55" t="s">
        <v>48</v>
      </c>
      <c r="E29" s="56">
        <f>SUBTOTAL(9,E17:E27)</f>
        <v>3412</v>
      </c>
      <c r="F29" s="57"/>
      <c r="G29" s="57"/>
      <c r="H29" s="56">
        <f>SUBTOTAL(9,H17:H27)</f>
        <v>2759</v>
      </c>
      <c r="I29" s="56">
        <f>SUBTOTAL(9,I17:I27)</f>
        <v>218</v>
      </c>
      <c r="J29" s="54"/>
      <c r="K29" s="56">
        <f>SUBTOTAL(9,K17:K27)</f>
        <v>2977</v>
      </c>
      <c r="L29" s="58">
        <f>K29/E29</f>
        <v>0.8725087924970691</v>
      </c>
    </row>
    <row r="31" spans="1:12" s="33" customFormat="1" ht="12.75">
      <c r="A31" s="33" t="s">
        <v>49</v>
      </c>
      <c r="B31" s="33" t="s">
        <v>50</v>
      </c>
      <c r="C31" s="35">
        <v>6104</v>
      </c>
      <c r="D31" s="33" t="s">
        <v>51</v>
      </c>
      <c r="E31" s="34">
        <f aca="true" t="shared" si="6" ref="E31:E37">+H31+I31+J31</f>
        <v>1201</v>
      </c>
      <c r="F31" s="35">
        <v>6</v>
      </c>
      <c r="G31" s="35">
        <v>8</v>
      </c>
      <c r="H31" s="35">
        <v>311</v>
      </c>
      <c r="I31" s="35">
        <v>82</v>
      </c>
      <c r="J31" s="35">
        <v>808</v>
      </c>
      <c r="K31" s="36">
        <f aca="true" t="shared" si="7" ref="K31:K37">+H31+I31</f>
        <v>393</v>
      </c>
      <c r="L31" s="37">
        <f t="shared" si="5"/>
        <v>0.32722731057452126</v>
      </c>
    </row>
    <row r="32" spans="1:12" s="33" customFormat="1" ht="12.75">
      <c r="A32" s="33" t="s">
        <v>49</v>
      </c>
      <c r="B32" s="33" t="s">
        <v>50</v>
      </c>
      <c r="C32" s="35">
        <v>6109</v>
      </c>
      <c r="D32" s="33" t="s">
        <v>52</v>
      </c>
      <c r="E32" s="34">
        <f t="shared" si="6"/>
        <v>375</v>
      </c>
      <c r="F32" s="36" t="s">
        <v>20</v>
      </c>
      <c r="G32" s="35">
        <v>5</v>
      </c>
      <c r="H32" s="35">
        <v>64</v>
      </c>
      <c r="I32" s="35">
        <v>14</v>
      </c>
      <c r="J32" s="35">
        <v>297</v>
      </c>
      <c r="K32" s="36">
        <f t="shared" si="7"/>
        <v>78</v>
      </c>
      <c r="L32" s="37">
        <f t="shared" si="5"/>
        <v>0.208</v>
      </c>
    </row>
    <row r="33" spans="1:12" s="33" customFormat="1" ht="12.75">
      <c r="A33" s="33" t="s">
        <v>49</v>
      </c>
      <c r="B33" s="33" t="s">
        <v>50</v>
      </c>
      <c r="C33" s="35">
        <v>6112</v>
      </c>
      <c r="D33" s="33" t="s">
        <v>53</v>
      </c>
      <c r="E33" s="34">
        <f t="shared" si="6"/>
        <v>354</v>
      </c>
      <c r="F33" s="36" t="s">
        <v>14</v>
      </c>
      <c r="G33" s="35">
        <v>5</v>
      </c>
      <c r="H33" s="35">
        <v>123</v>
      </c>
      <c r="I33" s="35">
        <v>32</v>
      </c>
      <c r="J33" s="35">
        <v>199</v>
      </c>
      <c r="K33" s="36">
        <f t="shared" si="7"/>
        <v>155</v>
      </c>
      <c r="L33" s="37">
        <f t="shared" si="5"/>
        <v>0.4378531073446328</v>
      </c>
    </row>
    <row r="34" spans="1:12" s="33" customFormat="1" ht="12.75">
      <c r="A34" s="33" t="s">
        <v>49</v>
      </c>
      <c r="B34" s="33" t="s">
        <v>50</v>
      </c>
      <c r="C34" s="35">
        <v>6116</v>
      </c>
      <c r="D34" s="33" t="s">
        <v>54</v>
      </c>
      <c r="E34" s="34">
        <f t="shared" si="6"/>
        <v>375</v>
      </c>
      <c r="F34" s="36" t="s">
        <v>20</v>
      </c>
      <c r="G34" s="35">
        <v>5</v>
      </c>
      <c r="H34" s="35">
        <v>119</v>
      </c>
      <c r="I34" s="35">
        <v>29</v>
      </c>
      <c r="J34" s="35">
        <v>227</v>
      </c>
      <c r="K34" s="36">
        <f t="shared" si="7"/>
        <v>148</v>
      </c>
      <c r="L34" s="37">
        <f t="shared" si="5"/>
        <v>0.39466666666666667</v>
      </c>
    </row>
    <row r="35" spans="1:12" ht="12.75">
      <c r="A35" s="7" t="s">
        <v>49</v>
      </c>
      <c r="B35" s="7" t="s">
        <v>50</v>
      </c>
      <c r="C35" s="8">
        <v>6117</v>
      </c>
      <c r="D35" s="7" t="s">
        <v>55</v>
      </c>
      <c r="E35" s="9">
        <f t="shared" si="6"/>
        <v>444</v>
      </c>
      <c r="F35" s="5" t="s">
        <v>14</v>
      </c>
      <c r="G35" s="8">
        <v>5</v>
      </c>
      <c r="H35" s="8">
        <v>112</v>
      </c>
      <c r="I35" s="8">
        <v>20</v>
      </c>
      <c r="J35" s="8">
        <v>312</v>
      </c>
      <c r="K35" s="5">
        <f t="shared" si="7"/>
        <v>132</v>
      </c>
      <c r="L35" s="10">
        <f t="shared" si="5"/>
        <v>0.2972972972972973</v>
      </c>
    </row>
    <row r="36" spans="1:12" ht="12.75">
      <c r="A36" s="7" t="s">
        <v>49</v>
      </c>
      <c r="B36" s="7" t="s">
        <v>50</v>
      </c>
      <c r="C36" s="8">
        <v>6119</v>
      </c>
      <c r="D36" s="7" t="s">
        <v>56</v>
      </c>
      <c r="E36" s="9">
        <f t="shared" si="6"/>
        <v>1720</v>
      </c>
      <c r="F36" s="8">
        <v>9</v>
      </c>
      <c r="G36" s="8">
        <v>12</v>
      </c>
      <c r="H36" s="8">
        <v>352</v>
      </c>
      <c r="I36" s="8">
        <v>119</v>
      </c>
      <c r="J36" s="8">
        <v>1249</v>
      </c>
      <c r="K36" s="5">
        <f t="shared" si="7"/>
        <v>471</v>
      </c>
      <c r="L36" s="10">
        <f t="shared" si="5"/>
        <v>0.2738372093023256</v>
      </c>
    </row>
    <row r="37" spans="1:12" ht="13.5" thickBot="1">
      <c r="A37" s="7" t="s">
        <v>49</v>
      </c>
      <c r="B37" s="7" t="s">
        <v>50</v>
      </c>
      <c r="C37" s="11">
        <v>6119</v>
      </c>
      <c r="D37" s="7" t="s">
        <v>57</v>
      </c>
      <c r="E37" s="12">
        <f t="shared" si="6"/>
        <v>633</v>
      </c>
      <c r="F37" s="5" t="s">
        <v>14</v>
      </c>
      <c r="G37" s="8">
        <v>5</v>
      </c>
      <c r="H37" s="11">
        <v>89</v>
      </c>
      <c r="I37" s="11">
        <v>13</v>
      </c>
      <c r="J37" s="11">
        <v>531</v>
      </c>
      <c r="K37" s="24">
        <f t="shared" si="7"/>
        <v>102</v>
      </c>
      <c r="L37" s="25">
        <f t="shared" si="5"/>
        <v>0.16113744075829384</v>
      </c>
    </row>
    <row r="38" spans="1:12" s="23" customFormat="1" ht="12.75">
      <c r="A38" s="60"/>
      <c r="B38" s="61" t="s">
        <v>58</v>
      </c>
      <c r="C38" s="28">
        <f>COUNT(C31:C37)</f>
        <v>7</v>
      </c>
      <c r="D38" s="16" t="s">
        <v>22</v>
      </c>
      <c r="E38" s="17">
        <f>SUBTOTAL(9,E31:E37)</f>
        <v>5102</v>
      </c>
      <c r="F38" s="30"/>
      <c r="G38" s="30"/>
      <c r="H38" s="62">
        <f>SUBTOTAL(9,H31:H37)</f>
        <v>1170</v>
      </c>
      <c r="I38" s="62">
        <f>SUBTOTAL(9,I31:I37)</f>
        <v>309</v>
      </c>
      <c r="J38" s="62">
        <f>SUBTOTAL(9,J31:J37)</f>
        <v>3623</v>
      </c>
      <c r="K38" s="62">
        <f>SUBTOTAL(9,K31:K37)</f>
        <v>1479</v>
      </c>
      <c r="L38" s="22">
        <f>K38/E38</f>
        <v>0.28988631909055274</v>
      </c>
    </row>
    <row r="40" spans="1:12" ht="12.75">
      <c r="A40" s="7" t="s">
        <v>59</v>
      </c>
      <c r="B40" s="7" t="s">
        <v>60</v>
      </c>
      <c r="C40" s="8">
        <v>7103</v>
      </c>
      <c r="D40" s="7" t="s">
        <v>61</v>
      </c>
      <c r="E40" s="9">
        <f aca="true" t="shared" si="8" ref="E40:E62">+H40+I40+J40</f>
        <v>291</v>
      </c>
      <c r="F40" s="5" t="s">
        <v>14</v>
      </c>
      <c r="G40" s="8">
        <v>6</v>
      </c>
      <c r="H40" s="8">
        <v>26</v>
      </c>
      <c r="I40" s="8">
        <v>5</v>
      </c>
      <c r="J40" s="8">
        <v>260</v>
      </c>
      <c r="K40" s="5">
        <f aca="true" t="shared" si="9" ref="K40:K64">+H40+I40</f>
        <v>31</v>
      </c>
      <c r="L40" s="10">
        <f aca="true" t="shared" si="10" ref="L40:L64">K40/E40</f>
        <v>0.10652920962199312</v>
      </c>
    </row>
    <row r="41" spans="1:12" ht="12.75">
      <c r="A41" s="7" t="s">
        <v>59</v>
      </c>
      <c r="B41" s="7" t="s">
        <v>60</v>
      </c>
      <c r="C41" s="8">
        <v>7110</v>
      </c>
      <c r="D41" s="7" t="s">
        <v>62</v>
      </c>
      <c r="E41" s="9">
        <f t="shared" si="8"/>
        <v>268</v>
      </c>
      <c r="F41" s="5" t="s">
        <v>14</v>
      </c>
      <c r="G41" s="8">
        <v>6</v>
      </c>
      <c r="H41" s="8">
        <v>92</v>
      </c>
      <c r="I41" s="8">
        <v>11</v>
      </c>
      <c r="J41" s="8">
        <v>165</v>
      </c>
      <c r="K41" s="5">
        <f t="shared" si="9"/>
        <v>103</v>
      </c>
      <c r="L41" s="10">
        <f t="shared" si="10"/>
        <v>0.3843283582089552</v>
      </c>
    </row>
    <row r="42" spans="1:12" ht="12.75">
      <c r="A42" s="7" t="s">
        <v>59</v>
      </c>
      <c r="B42" s="7" t="s">
        <v>60</v>
      </c>
      <c r="C42" s="8">
        <v>7112</v>
      </c>
      <c r="D42" s="7" t="s">
        <v>63</v>
      </c>
      <c r="E42" s="9">
        <f t="shared" si="8"/>
        <v>242</v>
      </c>
      <c r="F42" s="5" t="s">
        <v>14</v>
      </c>
      <c r="G42" s="8">
        <v>5</v>
      </c>
      <c r="H42" s="8">
        <v>78</v>
      </c>
      <c r="I42" s="8">
        <v>25</v>
      </c>
      <c r="J42" s="8">
        <v>139</v>
      </c>
      <c r="K42" s="5">
        <f t="shared" si="9"/>
        <v>103</v>
      </c>
      <c r="L42" s="10">
        <f t="shared" si="10"/>
        <v>0.4256198347107438</v>
      </c>
    </row>
    <row r="43" spans="1:12" s="33" customFormat="1" ht="12.75">
      <c r="A43" s="33" t="s">
        <v>59</v>
      </c>
      <c r="B43" s="33" t="s">
        <v>60</v>
      </c>
      <c r="C43" s="35">
        <v>7113</v>
      </c>
      <c r="D43" s="33" t="s">
        <v>64</v>
      </c>
      <c r="E43" s="34">
        <f t="shared" si="8"/>
        <v>1644</v>
      </c>
      <c r="F43" s="35">
        <v>9</v>
      </c>
      <c r="G43" s="35">
        <v>12</v>
      </c>
      <c r="H43" s="35">
        <v>799</v>
      </c>
      <c r="I43" s="35">
        <v>133</v>
      </c>
      <c r="J43" s="35">
        <v>712</v>
      </c>
      <c r="K43" s="36">
        <f t="shared" si="9"/>
        <v>932</v>
      </c>
      <c r="L43" s="37">
        <f t="shared" si="10"/>
        <v>0.5669099756690997</v>
      </c>
    </row>
    <row r="44" spans="1:12" s="33" customFormat="1" ht="12.75">
      <c r="A44" s="33" t="s">
        <v>59</v>
      </c>
      <c r="B44" s="33" t="s">
        <v>60</v>
      </c>
      <c r="C44" s="35">
        <v>7115</v>
      </c>
      <c r="D44" s="33" t="s">
        <v>65</v>
      </c>
      <c r="E44" s="34">
        <f t="shared" si="8"/>
        <v>391</v>
      </c>
      <c r="F44" s="35">
        <v>7</v>
      </c>
      <c r="G44" s="35">
        <v>8</v>
      </c>
      <c r="H44" s="35">
        <v>218</v>
      </c>
      <c r="I44" s="35">
        <v>39</v>
      </c>
      <c r="J44" s="35">
        <v>134</v>
      </c>
      <c r="K44" s="36">
        <f t="shared" si="9"/>
        <v>257</v>
      </c>
      <c r="L44" s="37">
        <f t="shared" si="10"/>
        <v>0.6572890025575447</v>
      </c>
    </row>
    <row r="45" spans="1:12" s="33" customFormat="1" ht="12.75">
      <c r="A45" s="33" t="s">
        <v>59</v>
      </c>
      <c r="B45" s="33" t="s">
        <v>60</v>
      </c>
      <c r="C45" s="35">
        <v>7116</v>
      </c>
      <c r="D45" s="33" t="s">
        <v>66</v>
      </c>
      <c r="E45" s="34">
        <f t="shared" si="8"/>
        <v>309</v>
      </c>
      <c r="F45" s="36" t="s">
        <v>14</v>
      </c>
      <c r="G45" s="35">
        <v>6</v>
      </c>
      <c r="H45" s="35">
        <v>138</v>
      </c>
      <c r="I45" s="35">
        <v>24</v>
      </c>
      <c r="J45" s="35">
        <v>147</v>
      </c>
      <c r="K45" s="36">
        <f t="shared" si="9"/>
        <v>162</v>
      </c>
      <c r="L45" s="37">
        <f t="shared" si="10"/>
        <v>0.5242718446601942</v>
      </c>
    </row>
    <row r="46" spans="1:12" s="33" customFormat="1" ht="12.75">
      <c r="A46" s="33" t="s">
        <v>59</v>
      </c>
      <c r="B46" s="33" t="s">
        <v>60</v>
      </c>
      <c r="C46" s="35">
        <v>7117</v>
      </c>
      <c r="D46" s="33" t="s">
        <v>67</v>
      </c>
      <c r="E46" s="34">
        <f t="shared" si="8"/>
        <v>282</v>
      </c>
      <c r="F46" s="36" t="s">
        <v>14</v>
      </c>
      <c r="G46" s="35">
        <v>6</v>
      </c>
      <c r="H46" s="35">
        <v>66</v>
      </c>
      <c r="I46" s="35">
        <v>14</v>
      </c>
      <c r="J46" s="35">
        <v>202</v>
      </c>
      <c r="K46" s="36">
        <f t="shared" si="9"/>
        <v>80</v>
      </c>
      <c r="L46" s="37">
        <f t="shared" si="10"/>
        <v>0.28368794326241137</v>
      </c>
    </row>
    <row r="47" spans="1:12" s="33" customFormat="1" ht="12.75">
      <c r="A47" s="33" t="s">
        <v>59</v>
      </c>
      <c r="B47" s="33" t="s">
        <v>60</v>
      </c>
      <c r="C47" s="35">
        <v>7118</v>
      </c>
      <c r="D47" s="33" t="s">
        <v>68</v>
      </c>
      <c r="E47" s="34">
        <f t="shared" si="8"/>
        <v>348</v>
      </c>
      <c r="F47" s="36" t="s">
        <v>14</v>
      </c>
      <c r="G47" s="35">
        <v>6</v>
      </c>
      <c r="H47" s="35">
        <v>135</v>
      </c>
      <c r="I47" s="35">
        <v>23</v>
      </c>
      <c r="J47" s="35">
        <v>190</v>
      </c>
      <c r="K47" s="36">
        <f t="shared" si="9"/>
        <v>158</v>
      </c>
      <c r="L47" s="37">
        <f t="shared" si="10"/>
        <v>0.4540229885057471</v>
      </c>
    </row>
    <row r="48" spans="1:12" s="33" customFormat="1" ht="12.75">
      <c r="A48" s="33" t="s">
        <v>59</v>
      </c>
      <c r="B48" s="33" t="s">
        <v>60</v>
      </c>
      <c r="C48" s="35">
        <v>7119</v>
      </c>
      <c r="D48" s="33" t="s">
        <v>69</v>
      </c>
      <c r="E48" s="34">
        <f t="shared" si="8"/>
        <v>547</v>
      </c>
      <c r="F48" s="36" t="s">
        <v>14</v>
      </c>
      <c r="G48" s="35">
        <v>6</v>
      </c>
      <c r="H48" s="35">
        <v>368</v>
      </c>
      <c r="I48" s="35">
        <v>39</v>
      </c>
      <c r="J48" s="35">
        <v>140</v>
      </c>
      <c r="K48" s="36">
        <f t="shared" si="9"/>
        <v>407</v>
      </c>
      <c r="L48" s="37">
        <f t="shared" si="10"/>
        <v>0.7440585009140768</v>
      </c>
    </row>
    <row r="49" spans="1:12" s="33" customFormat="1" ht="12.75">
      <c r="A49" s="33" t="s">
        <v>59</v>
      </c>
      <c r="B49" s="33" t="s">
        <v>60</v>
      </c>
      <c r="C49" s="35">
        <v>7120</v>
      </c>
      <c r="D49" s="33" t="s">
        <v>70</v>
      </c>
      <c r="E49" s="34">
        <f t="shared" si="8"/>
        <v>355</v>
      </c>
      <c r="F49" s="36" t="s">
        <v>14</v>
      </c>
      <c r="G49" s="35">
        <v>6</v>
      </c>
      <c r="H49" s="35">
        <v>171</v>
      </c>
      <c r="I49" s="35">
        <v>41</v>
      </c>
      <c r="J49" s="35">
        <v>143</v>
      </c>
      <c r="K49" s="36">
        <f t="shared" si="9"/>
        <v>212</v>
      </c>
      <c r="L49" s="37">
        <f t="shared" si="10"/>
        <v>0.5971830985915493</v>
      </c>
    </row>
    <row r="50" spans="1:12" ht="12.75">
      <c r="A50" s="7" t="s">
        <v>59</v>
      </c>
      <c r="B50" s="7" t="s">
        <v>60</v>
      </c>
      <c r="C50" s="8">
        <v>7121</v>
      </c>
      <c r="D50" s="7" t="s">
        <v>71</v>
      </c>
      <c r="E50" s="9">
        <f t="shared" si="8"/>
        <v>340</v>
      </c>
      <c r="F50" s="5" t="s">
        <v>14</v>
      </c>
      <c r="G50" s="8">
        <v>6</v>
      </c>
      <c r="H50" s="8">
        <v>64</v>
      </c>
      <c r="I50" s="8">
        <v>16</v>
      </c>
      <c r="J50" s="8">
        <v>260</v>
      </c>
      <c r="K50" s="5">
        <f t="shared" si="9"/>
        <v>80</v>
      </c>
      <c r="L50" s="10">
        <f t="shared" si="10"/>
        <v>0.23529411764705882</v>
      </c>
    </row>
    <row r="51" spans="1:12" ht="12.75">
      <c r="A51" s="7" t="s">
        <v>59</v>
      </c>
      <c r="B51" s="7" t="s">
        <v>60</v>
      </c>
      <c r="C51" s="8">
        <v>7122</v>
      </c>
      <c r="D51" s="7" t="s">
        <v>72</v>
      </c>
      <c r="E51" s="9">
        <f t="shared" si="8"/>
        <v>317</v>
      </c>
      <c r="F51" s="5" t="s">
        <v>14</v>
      </c>
      <c r="G51" s="8">
        <v>6</v>
      </c>
      <c r="H51" s="8">
        <v>76</v>
      </c>
      <c r="I51" s="8">
        <v>6</v>
      </c>
      <c r="J51" s="8">
        <v>235</v>
      </c>
      <c r="K51" s="5">
        <f t="shared" si="9"/>
        <v>82</v>
      </c>
      <c r="L51" s="10">
        <f t="shared" si="10"/>
        <v>0.2586750788643533</v>
      </c>
    </row>
    <row r="52" spans="1:12" ht="12.75">
      <c r="A52" s="7" t="s">
        <v>59</v>
      </c>
      <c r="B52" s="7" t="s">
        <v>60</v>
      </c>
      <c r="C52" s="8">
        <v>7123</v>
      </c>
      <c r="D52" s="7" t="s">
        <v>73</v>
      </c>
      <c r="E52" s="9">
        <f t="shared" si="8"/>
        <v>444</v>
      </c>
      <c r="F52" s="8">
        <v>7</v>
      </c>
      <c r="G52" s="8">
        <v>8</v>
      </c>
      <c r="H52" s="8">
        <v>196</v>
      </c>
      <c r="I52" s="8">
        <v>41</v>
      </c>
      <c r="J52" s="8">
        <v>207</v>
      </c>
      <c r="K52" s="5">
        <f t="shared" si="9"/>
        <v>237</v>
      </c>
      <c r="L52" s="10">
        <f t="shared" si="10"/>
        <v>0.5337837837837838</v>
      </c>
    </row>
    <row r="53" spans="1:12" ht="12.75">
      <c r="A53" s="7" t="s">
        <v>59</v>
      </c>
      <c r="B53" s="7" t="s">
        <v>60</v>
      </c>
      <c r="C53" s="8">
        <v>7124</v>
      </c>
      <c r="D53" s="7" t="s">
        <v>74</v>
      </c>
      <c r="E53" s="9">
        <f t="shared" si="8"/>
        <v>349</v>
      </c>
      <c r="F53" s="5" t="s">
        <v>14</v>
      </c>
      <c r="G53" s="8">
        <v>6</v>
      </c>
      <c r="H53" s="8">
        <v>143</v>
      </c>
      <c r="I53" s="8">
        <v>21</v>
      </c>
      <c r="J53" s="8">
        <v>185</v>
      </c>
      <c r="K53" s="5">
        <f t="shared" si="9"/>
        <v>164</v>
      </c>
      <c r="L53" s="10">
        <f t="shared" si="10"/>
        <v>0.4699140401146132</v>
      </c>
    </row>
    <row r="54" spans="1:12" ht="12.75">
      <c r="A54" s="7" t="s">
        <v>59</v>
      </c>
      <c r="B54" s="7" t="s">
        <v>60</v>
      </c>
      <c r="C54" s="8">
        <v>7125</v>
      </c>
      <c r="D54" s="7" t="s">
        <v>75</v>
      </c>
      <c r="E54" s="9">
        <f t="shared" si="8"/>
        <v>298</v>
      </c>
      <c r="F54" s="5" t="s">
        <v>14</v>
      </c>
      <c r="G54" s="8">
        <v>6</v>
      </c>
      <c r="H54" s="8">
        <v>196</v>
      </c>
      <c r="I54" s="8">
        <v>33</v>
      </c>
      <c r="J54" s="8">
        <v>69</v>
      </c>
      <c r="K54" s="5">
        <f t="shared" si="9"/>
        <v>229</v>
      </c>
      <c r="L54" s="10">
        <f t="shared" si="10"/>
        <v>0.7684563758389261</v>
      </c>
    </row>
    <row r="55" spans="1:12" ht="12.75">
      <c r="A55" s="7" t="s">
        <v>59</v>
      </c>
      <c r="B55" s="7" t="s">
        <v>60</v>
      </c>
      <c r="C55" s="8">
        <v>7126</v>
      </c>
      <c r="D55" s="7" t="s">
        <v>76</v>
      </c>
      <c r="E55" s="9">
        <f t="shared" si="8"/>
        <v>1600</v>
      </c>
      <c r="F55" s="8">
        <v>9</v>
      </c>
      <c r="G55" s="8">
        <v>12</v>
      </c>
      <c r="H55" s="8">
        <v>246</v>
      </c>
      <c r="I55" s="8">
        <v>57</v>
      </c>
      <c r="J55" s="8">
        <v>1297</v>
      </c>
      <c r="K55" s="5">
        <f t="shared" si="9"/>
        <v>303</v>
      </c>
      <c r="L55" s="10">
        <f t="shared" si="10"/>
        <v>0.189375</v>
      </c>
    </row>
    <row r="56" spans="1:12" ht="12.75">
      <c r="A56" s="7" t="s">
        <v>59</v>
      </c>
      <c r="B56" s="7" t="s">
        <v>60</v>
      </c>
      <c r="C56" s="8">
        <v>7127</v>
      </c>
      <c r="D56" s="7" t="s">
        <v>77</v>
      </c>
      <c r="E56" s="9">
        <f t="shared" si="8"/>
        <v>309</v>
      </c>
      <c r="F56" s="5" t="s">
        <v>14</v>
      </c>
      <c r="G56" s="8">
        <v>6</v>
      </c>
      <c r="H56" s="8">
        <v>69</v>
      </c>
      <c r="I56" s="8">
        <v>14</v>
      </c>
      <c r="J56" s="8">
        <v>226</v>
      </c>
      <c r="K56" s="5">
        <f t="shared" si="9"/>
        <v>83</v>
      </c>
      <c r="L56" s="10">
        <f t="shared" si="10"/>
        <v>0.2686084142394822</v>
      </c>
    </row>
    <row r="57" spans="1:12" ht="12.75">
      <c r="A57" s="7" t="s">
        <v>59</v>
      </c>
      <c r="B57" s="7" t="s">
        <v>60</v>
      </c>
      <c r="C57" s="8">
        <v>7128</v>
      </c>
      <c r="D57" s="7" t="s">
        <v>78</v>
      </c>
      <c r="E57" s="9">
        <f t="shared" si="8"/>
        <v>361</v>
      </c>
      <c r="F57" s="5" t="s">
        <v>14</v>
      </c>
      <c r="G57" s="8">
        <v>6</v>
      </c>
      <c r="H57" s="8">
        <v>64</v>
      </c>
      <c r="I57" s="8">
        <v>4</v>
      </c>
      <c r="J57" s="8">
        <v>293</v>
      </c>
      <c r="K57" s="5">
        <f t="shared" si="9"/>
        <v>68</v>
      </c>
      <c r="L57" s="10">
        <f t="shared" si="10"/>
        <v>0.1883656509695291</v>
      </c>
    </row>
    <row r="58" spans="1:12" ht="12.75">
      <c r="A58" s="7" t="s">
        <v>59</v>
      </c>
      <c r="B58" s="7" t="s">
        <v>60</v>
      </c>
      <c r="C58" s="8">
        <v>7129</v>
      </c>
      <c r="D58" s="7" t="s">
        <v>79</v>
      </c>
      <c r="E58" s="9">
        <f t="shared" si="8"/>
        <v>669</v>
      </c>
      <c r="F58" s="8">
        <v>7</v>
      </c>
      <c r="G58" s="8">
        <v>8</v>
      </c>
      <c r="H58" s="8">
        <v>105</v>
      </c>
      <c r="I58" s="8">
        <v>23</v>
      </c>
      <c r="J58" s="8">
        <v>541</v>
      </c>
      <c r="K58" s="5">
        <f t="shared" si="9"/>
        <v>128</v>
      </c>
      <c r="L58" s="10">
        <f t="shared" si="10"/>
        <v>0.19133034379671152</v>
      </c>
    </row>
    <row r="59" spans="1:12" ht="12.75">
      <c r="A59" s="7" t="s">
        <v>59</v>
      </c>
      <c r="B59" s="7" t="s">
        <v>60</v>
      </c>
      <c r="C59" s="8">
        <v>7130</v>
      </c>
      <c r="D59" s="7" t="s">
        <v>80</v>
      </c>
      <c r="E59" s="9">
        <f t="shared" si="8"/>
        <v>281</v>
      </c>
      <c r="F59" s="5" t="s">
        <v>14</v>
      </c>
      <c r="G59" s="8">
        <v>6</v>
      </c>
      <c r="H59" s="8">
        <v>158</v>
      </c>
      <c r="I59" s="8">
        <v>28</v>
      </c>
      <c r="J59" s="8">
        <v>95</v>
      </c>
      <c r="K59" s="5">
        <f t="shared" si="9"/>
        <v>186</v>
      </c>
      <c r="L59" s="10">
        <f t="shared" si="10"/>
        <v>0.6619217081850534</v>
      </c>
    </row>
    <row r="60" spans="1:12" ht="12.75">
      <c r="A60" s="7" t="s">
        <v>59</v>
      </c>
      <c r="B60" s="7" t="s">
        <v>60</v>
      </c>
      <c r="C60" s="8">
        <v>7134</v>
      </c>
      <c r="D60" s="7" t="s">
        <v>81</v>
      </c>
      <c r="E60" s="9">
        <f t="shared" si="8"/>
        <v>408</v>
      </c>
      <c r="F60" s="5" t="s">
        <v>14</v>
      </c>
      <c r="G60" s="8">
        <v>6</v>
      </c>
      <c r="H60" s="8">
        <v>31</v>
      </c>
      <c r="I60" s="8">
        <v>4</v>
      </c>
      <c r="J60" s="8">
        <v>373</v>
      </c>
      <c r="K60" s="5">
        <f t="shared" si="9"/>
        <v>35</v>
      </c>
      <c r="L60" s="10">
        <f t="shared" si="10"/>
        <v>0.0857843137254902</v>
      </c>
    </row>
    <row r="61" spans="1:12" ht="12.75">
      <c r="A61" s="7" t="s">
        <v>59</v>
      </c>
      <c r="B61" s="7" t="s">
        <v>60</v>
      </c>
      <c r="C61" s="8">
        <v>7135</v>
      </c>
      <c r="D61" s="7" t="s">
        <v>82</v>
      </c>
      <c r="E61" s="9">
        <f t="shared" si="8"/>
        <v>226</v>
      </c>
      <c r="F61" s="8">
        <v>9</v>
      </c>
      <c r="G61" s="8">
        <v>12</v>
      </c>
      <c r="H61" s="8">
        <v>110</v>
      </c>
      <c r="I61" s="8">
        <v>10</v>
      </c>
      <c r="J61" s="8">
        <v>106</v>
      </c>
      <c r="K61" s="5">
        <f t="shared" si="9"/>
        <v>120</v>
      </c>
      <c r="L61" s="10">
        <f t="shared" si="10"/>
        <v>0.5309734513274337</v>
      </c>
    </row>
    <row r="62" spans="1:12" ht="12.75">
      <c r="A62" s="7" t="s">
        <v>59</v>
      </c>
      <c r="B62" s="7" t="s">
        <v>60</v>
      </c>
      <c r="C62" s="8">
        <v>7136</v>
      </c>
      <c r="D62" s="39" t="s">
        <v>83</v>
      </c>
      <c r="E62" s="63">
        <f t="shared" si="8"/>
        <v>381</v>
      </c>
      <c r="F62" s="64" t="s">
        <v>14</v>
      </c>
      <c r="G62" s="65">
        <v>6</v>
      </c>
      <c r="H62" s="65">
        <v>23</v>
      </c>
      <c r="I62" s="65">
        <v>9</v>
      </c>
      <c r="J62" s="65">
        <v>349</v>
      </c>
      <c r="K62" s="64">
        <f t="shared" si="9"/>
        <v>32</v>
      </c>
      <c r="L62" s="66">
        <f t="shared" si="10"/>
        <v>0.08398950131233596</v>
      </c>
    </row>
    <row r="63" spans="1:12" ht="12.75">
      <c r="A63" s="67" t="s">
        <v>59</v>
      </c>
      <c r="B63" s="68" t="s">
        <v>84</v>
      </c>
      <c r="C63" s="69" t="s">
        <v>85</v>
      </c>
      <c r="D63" s="70" t="s">
        <v>86</v>
      </c>
      <c r="E63" s="71">
        <v>50</v>
      </c>
      <c r="F63" s="70">
        <v>7</v>
      </c>
      <c r="G63" s="70">
        <v>12</v>
      </c>
      <c r="H63" s="71">
        <v>25</v>
      </c>
      <c r="I63" s="71">
        <v>4</v>
      </c>
      <c r="J63" s="71"/>
      <c r="K63" s="71">
        <f t="shared" si="9"/>
        <v>29</v>
      </c>
      <c r="L63" s="72">
        <f t="shared" si="10"/>
        <v>0.58</v>
      </c>
    </row>
    <row r="64" spans="1:12" ht="13.5" thickBot="1">
      <c r="A64" s="67" t="s">
        <v>59</v>
      </c>
      <c r="B64" s="73" t="s">
        <v>84</v>
      </c>
      <c r="C64" s="74" t="s">
        <v>87</v>
      </c>
      <c r="D64" s="75" t="s">
        <v>88</v>
      </c>
      <c r="E64" s="76">
        <v>22</v>
      </c>
      <c r="F64" s="70" t="s">
        <v>89</v>
      </c>
      <c r="G64" s="70">
        <v>6</v>
      </c>
      <c r="H64" s="76">
        <v>7</v>
      </c>
      <c r="I64" s="76">
        <v>0</v>
      </c>
      <c r="J64" s="76"/>
      <c r="K64" s="76">
        <f t="shared" si="9"/>
        <v>7</v>
      </c>
      <c r="L64" s="77">
        <f t="shared" si="10"/>
        <v>0.3181818181818182</v>
      </c>
    </row>
    <row r="65" spans="1:12" s="23" customFormat="1" ht="12.75">
      <c r="A65" s="60"/>
      <c r="B65" s="61" t="s">
        <v>90</v>
      </c>
      <c r="C65" s="28">
        <f>COUNT(C40:C64)</f>
        <v>23</v>
      </c>
      <c r="D65" s="78" t="s">
        <v>22</v>
      </c>
      <c r="E65" s="79">
        <f>SUBTOTAL(9,E40:E62)</f>
        <v>10660</v>
      </c>
      <c r="F65" s="80"/>
      <c r="G65" s="80"/>
      <c r="H65" s="79">
        <f>SUBTOTAL(9,H40:H62)</f>
        <v>3572</v>
      </c>
      <c r="I65" s="79">
        <f>SUBTOTAL(9,I40:I62)</f>
        <v>620</v>
      </c>
      <c r="J65" s="81">
        <f>SUBTOTAL(9,J41:J62)</f>
        <v>6208</v>
      </c>
      <c r="K65" s="79">
        <f>SUBTOTAL(9,K40:K62)</f>
        <v>4192</v>
      </c>
      <c r="L65" s="82">
        <f>K65/E65</f>
        <v>0.3932457786116323</v>
      </c>
    </row>
    <row r="67" spans="2:12" ht="13.5" thickBot="1">
      <c r="B67" s="7" t="s">
        <v>60</v>
      </c>
      <c r="C67" s="11">
        <v>7327</v>
      </c>
      <c r="D67" s="7" t="s">
        <v>91</v>
      </c>
      <c r="E67" s="12">
        <v>64</v>
      </c>
      <c r="F67" s="5" t="s">
        <v>89</v>
      </c>
      <c r="G67" s="5">
        <v>12</v>
      </c>
      <c r="H67" s="24">
        <v>34</v>
      </c>
      <c r="I67" s="24">
        <v>1</v>
      </c>
      <c r="J67" s="24"/>
      <c r="K67" s="83">
        <f>+H67+I67</f>
        <v>35</v>
      </c>
      <c r="L67" s="25">
        <f>K67/E67</f>
        <v>0.546875</v>
      </c>
    </row>
    <row r="68" spans="1:12" ht="12.75">
      <c r="A68" s="84"/>
      <c r="B68" s="84"/>
      <c r="C68" s="85">
        <f>COUNT(C67)</f>
        <v>1</v>
      </c>
      <c r="D68" s="86" t="s">
        <v>92</v>
      </c>
      <c r="E68" s="87">
        <f>SUBTOTAL(9,E67)</f>
        <v>64</v>
      </c>
      <c r="F68" s="88"/>
      <c r="G68" s="88"/>
      <c r="H68" s="87">
        <f>SUBTOTAL(9,H67)</f>
        <v>34</v>
      </c>
      <c r="I68" s="87">
        <f>SUBTOTAL(9,I67)</f>
        <v>1</v>
      </c>
      <c r="J68" s="88"/>
      <c r="K68" s="87">
        <f>SUBTOTAL(9,K67)</f>
        <v>35</v>
      </c>
      <c r="L68" s="89">
        <f>K68/E68</f>
        <v>0.546875</v>
      </c>
    </row>
    <row r="70" spans="1:12" s="59" customFormat="1" ht="12.75">
      <c r="A70" s="52"/>
      <c r="B70" s="53" t="s">
        <v>93</v>
      </c>
      <c r="C70" s="54">
        <f>+C65+C68</f>
        <v>24</v>
      </c>
      <c r="D70" s="55" t="s">
        <v>94</v>
      </c>
      <c r="E70" s="56">
        <f>SUBTOTAL(9,E40:E69)</f>
        <v>10796</v>
      </c>
      <c r="F70" s="57"/>
      <c r="G70" s="57"/>
      <c r="H70" s="56">
        <f>SUBTOTAL(9,H40:H69)</f>
        <v>3638</v>
      </c>
      <c r="I70" s="56">
        <f>SUBTOTAL(9,I40:I69)</f>
        <v>625</v>
      </c>
      <c r="J70" s="54"/>
      <c r="K70" s="56">
        <f>SUBTOTAL(9,K40:K69)</f>
        <v>4263</v>
      </c>
      <c r="L70" s="58">
        <f>K70/E70</f>
        <v>0.394868469803631</v>
      </c>
    </row>
    <row r="72" spans="1:12" ht="12.75">
      <c r="A72" s="7" t="s">
        <v>95</v>
      </c>
      <c r="B72" s="7" t="s">
        <v>96</v>
      </c>
      <c r="C72" s="8">
        <v>8107</v>
      </c>
      <c r="D72" s="7" t="s">
        <v>97</v>
      </c>
      <c r="E72" s="9">
        <f aca="true" t="shared" si="11" ref="E72:E80">+H72+I72+J72</f>
        <v>286</v>
      </c>
      <c r="F72" s="5" t="s">
        <v>20</v>
      </c>
      <c r="G72" s="8">
        <v>5</v>
      </c>
      <c r="H72" s="8">
        <v>129</v>
      </c>
      <c r="I72" s="8">
        <v>21</v>
      </c>
      <c r="J72" s="8">
        <v>136</v>
      </c>
      <c r="K72" s="5">
        <f aca="true" t="shared" si="12" ref="K72:K80">+H72+I72</f>
        <v>150</v>
      </c>
      <c r="L72" s="10">
        <f aca="true" t="shared" si="13" ref="L72:L80">K72/E72</f>
        <v>0.5244755244755245</v>
      </c>
    </row>
    <row r="73" spans="1:12" ht="12.75">
      <c r="A73" s="7" t="s">
        <v>95</v>
      </c>
      <c r="B73" s="7" t="s">
        <v>96</v>
      </c>
      <c r="C73" s="8">
        <v>8108</v>
      </c>
      <c r="D73" s="7" t="s">
        <v>98</v>
      </c>
      <c r="E73" s="9">
        <f t="shared" si="11"/>
        <v>334</v>
      </c>
      <c r="F73" s="5" t="s">
        <v>20</v>
      </c>
      <c r="G73" s="8">
        <v>5</v>
      </c>
      <c r="H73" s="8">
        <v>76</v>
      </c>
      <c r="I73" s="8">
        <v>20</v>
      </c>
      <c r="J73" s="8">
        <v>238</v>
      </c>
      <c r="K73" s="5">
        <f t="shared" si="12"/>
        <v>96</v>
      </c>
      <c r="L73" s="10">
        <f t="shared" si="13"/>
        <v>0.2874251497005988</v>
      </c>
    </row>
    <row r="74" spans="1:12" ht="12.75">
      <c r="A74" s="7" t="s">
        <v>95</v>
      </c>
      <c r="B74" s="7" t="s">
        <v>96</v>
      </c>
      <c r="C74" s="8">
        <v>8109</v>
      </c>
      <c r="D74" s="7" t="s">
        <v>99</v>
      </c>
      <c r="E74" s="9">
        <f t="shared" si="11"/>
        <v>620</v>
      </c>
      <c r="F74" s="5" t="s">
        <v>20</v>
      </c>
      <c r="G74" s="8">
        <v>5</v>
      </c>
      <c r="H74" s="8">
        <v>24</v>
      </c>
      <c r="I74" s="8">
        <v>12</v>
      </c>
      <c r="J74" s="8">
        <v>584</v>
      </c>
      <c r="K74" s="5">
        <f t="shared" si="12"/>
        <v>36</v>
      </c>
      <c r="L74" s="10">
        <f t="shared" si="13"/>
        <v>0.05806451612903226</v>
      </c>
    </row>
    <row r="75" spans="1:12" ht="12.75">
      <c r="A75" s="7" t="s">
        <v>95</v>
      </c>
      <c r="B75" s="7" t="s">
        <v>96</v>
      </c>
      <c r="C75" s="8">
        <v>8110</v>
      </c>
      <c r="D75" s="7" t="s">
        <v>100</v>
      </c>
      <c r="E75" s="9">
        <f t="shared" si="11"/>
        <v>491</v>
      </c>
      <c r="F75" s="8">
        <v>1</v>
      </c>
      <c r="G75" s="8">
        <v>5</v>
      </c>
      <c r="H75" s="8">
        <v>29</v>
      </c>
      <c r="I75" s="8">
        <v>15</v>
      </c>
      <c r="J75" s="8">
        <v>447</v>
      </c>
      <c r="K75" s="5">
        <f t="shared" si="12"/>
        <v>44</v>
      </c>
      <c r="L75" s="10">
        <f t="shared" si="13"/>
        <v>0.08961303462321792</v>
      </c>
    </row>
    <row r="76" spans="1:12" ht="12.75">
      <c r="A76" s="7" t="s">
        <v>95</v>
      </c>
      <c r="B76" s="7" t="s">
        <v>96</v>
      </c>
      <c r="C76" s="8">
        <v>8112</v>
      </c>
      <c r="D76" s="7" t="s">
        <v>101</v>
      </c>
      <c r="E76" s="9">
        <f t="shared" si="11"/>
        <v>336</v>
      </c>
      <c r="F76" s="5" t="s">
        <v>20</v>
      </c>
      <c r="G76" s="8">
        <v>5</v>
      </c>
      <c r="H76" s="8">
        <v>92</v>
      </c>
      <c r="I76" s="8">
        <v>8</v>
      </c>
      <c r="J76" s="8">
        <v>236</v>
      </c>
      <c r="K76" s="5">
        <f t="shared" si="12"/>
        <v>100</v>
      </c>
      <c r="L76" s="10">
        <f t="shared" si="13"/>
        <v>0.2976190476190476</v>
      </c>
    </row>
    <row r="77" spans="1:12" ht="12.75">
      <c r="A77" s="7" t="s">
        <v>95</v>
      </c>
      <c r="B77" s="7" t="s">
        <v>96</v>
      </c>
      <c r="C77" s="8">
        <v>8114</v>
      </c>
      <c r="D77" s="7" t="s">
        <v>102</v>
      </c>
      <c r="E77" s="9">
        <f t="shared" si="11"/>
        <v>1456</v>
      </c>
      <c r="F77" s="8">
        <v>9</v>
      </c>
      <c r="G77" s="8">
        <v>12</v>
      </c>
      <c r="H77" s="8">
        <v>257</v>
      </c>
      <c r="I77" s="8">
        <v>78</v>
      </c>
      <c r="J77" s="8">
        <v>1121</v>
      </c>
      <c r="K77" s="5">
        <f t="shared" si="12"/>
        <v>335</v>
      </c>
      <c r="L77" s="10">
        <f t="shared" si="13"/>
        <v>0.23008241758241757</v>
      </c>
    </row>
    <row r="78" spans="1:12" ht="12.75">
      <c r="A78" s="7" t="s">
        <v>95</v>
      </c>
      <c r="B78" s="7" t="s">
        <v>96</v>
      </c>
      <c r="C78" s="8">
        <v>8115</v>
      </c>
      <c r="D78" s="7" t="s">
        <v>103</v>
      </c>
      <c r="E78" s="9">
        <f t="shared" si="11"/>
        <v>478</v>
      </c>
      <c r="F78" s="8">
        <v>6</v>
      </c>
      <c r="G78" s="8">
        <v>8</v>
      </c>
      <c r="H78" s="8">
        <v>169</v>
      </c>
      <c r="I78" s="8">
        <v>50</v>
      </c>
      <c r="J78" s="8">
        <v>259</v>
      </c>
      <c r="K78" s="5">
        <f t="shared" si="12"/>
        <v>219</v>
      </c>
      <c r="L78" s="10">
        <f t="shared" si="13"/>
        <v>0.4581589958158996</v>
      </c>
    </row>
    <row r="79" spans="1:12" ht="12.75">
      <c r="A79" s="7" t="s">
        <v>95</v>
      </c>
      <c r="B79" s="7" t="s">
        <v>96</v>
      </c>
      <c r="C79" s="8">
        <v>8116</v>
      </c>
      <c r="D79" s="7" t="s">
        <v>104</v>
      </c>
      <c r="E79" s="9">
        <f t="shared" si="11"/>
        <v>578</v>
      </c>
      <c r="F79" s="8">
        <v>6</v>
      </c>
      <c r="G79" s="8">
        <v>8</v>
      </c>
      <c r="H79" s="8">
        <v>42</v>
      </c>
      <c r="I79" s="8">
        <v>20</v>
      </c>
      <c r="J79" s="8">
        <v>516</v>
      </c>
      <c r="K79" s="5">
        <f t="shared" si="12"/>
        <v>62</v>
      </c>
      <c r="L79" s="10">
        <f t="shared" si="13"/>
        <v>0.10726643598615918</v>
      </c>
    </row>
    <row r="80" spans="1:12" ht="13.5" thickBot="1">
      <c r="A80" s="7" t="s">
        <v>95</v>
      </c>
      <c r="B80" s="7" t="s">
        <v>96</v>
      </c>
      <c r="C80" s="11">
        <v>8121</v>
      </c>
      <c r="D80" s="7" t="s">
        <v>105</v>
      </c>
      <c r="E80" s="12">
        <f t="shared" si="11"/>
        <v>73</v>
      </c>
      <c r="F80" s="5" t="s">
        <v>14</v>
      </c>
      <c r="G80" s="5" t="s">
        <v>14</v>
      </c>
      <c r="H80" s="11">
        <v>0</v>
      </c>
      <c r="I80" s="11">
        <v>0</v>
      </c>
      <c r="J80" s="11">
        <v>73</v>
      </c>
      <c r="K80" s="24">
        <f t="shared" si="12"/>
        <v>0</v>
      </c>
      <c r="L80" s="25">
        <f t="shared" si="13"/>
        <v>0</v>
      </c>
    </row>
    <row r="81" spans="1:12" s="23" customFormat="1" ht="12.75">
      <c r="A81" s="90"/>
      <c r="B81" s="91" t="s">
        <v>106</v>
      </c>
      <c r="C81" s="92">
        <f>COUNT(C72:C80)</f>
        <v>9</v>
      </c>
      <c r="D81" s="16" t="s">
        <v>22</v>
      </c>
      <c r="E81" s="41">
        <f>SUBTOTAL(9,E72:E80)</f>
        <v>4652</v>
      </c>
      <c r="F81" s="42"/>
      <c r="G81" s="42"/>
      <c r="H81" s="41">
        <f>SUBTOTAL(9,H72:H80)</f>
        <v>818</v>
      </c>
      <c r="I81" s="41">
        <f>SUBTOTAL(9,I72:I80)</f>
        <v>224</v>
      </c>
      <c r="J81" s="41">
        <f>SUBTOTAL(9,J72:J80)</f>
        <v>3610</v>
      </c>
      <c r="K81" s="41">
        <f>SUBTOTAL(9,K72:K80)</f>
        <v>1042</v>
      </c>
      <c r="L81" s="43">
        <f>K81/E81</f>
        <v>0.2239896818572657</v>
      </c>
    </row>
    <row r="83" spans="2:12" ht="13.5" thickBot="1">
      <c r="B83" s="7" t="s">
        <v>107</v>
      </c>
      <c r="D83" s="7" t="s">
        <v>108</v>
      </c>
      <c r="E83" s="12">
        <v>28</v>
      </c>
      <c r="F83" s="5">
        <v>9</v>
      </c>
      <c r="G83" s="5">
        <v>12</v>
      </c>
      <c r="H83" s="24">
        <v>13</v>
      </c>
      <c r="I83" s="24">
        <v>1</v>
      </c>
      <c r="J83" s="24"/>
      <c r="K83" s="24">
        <f>+H83+I83</f>
        <v>14</v>
      </c>
      <c r="L83" s="25">
        <f>K83/E83</f>
        <v>0.5</v>
      </c>
    </row>
    <row r="84" spans="1:12" ht="12.75">
      <c r="A84" s="93"/>
      <c r="B84" s="93"/>
      <c r="C84" s="94">
        <v>1</v>
      </c>
      <c r="D84" s="95" t="s">
        <v>109</v>
      </c>
      <c r="E84" s="96">
        <f>SUBTOTAL(9,E83)</f>
        <v>28</v>
      </c>
      <c r="F84" s="97"/>
      <c r="G84" s="97"/>
      <c r="H84" s="96">
        <f>SUBTOTAL(9,H83)</f>
        <v>13</v>
      </c>
      <c r="I84" s="96">
        <f>SUBTOTAL(9,I83)</f>
        <v>1</v>
      </c>
      <c r="J84" s="98"/>
      <c r="K84" s="96">
        <f>SUBTOTAL(9,K83)</f>
        <v>14</v>
      </c>
      <c r="L84" s="99">
        <f>K84/E84</f>
        <v>0.5</v>
      </c>
    </row>
    <row r="86" spans="1:12" ht="12.75">
      <c r="A86" s="7" t="s">
        <v>110</v>
      </c>
      <c r="B86" s="7" t="s">
        <v>42</v>
      </c>
      <c r="C86" s="8">
        <v>8601</v>
      </c>
      <c r="D86" s="7" t="s">
        <v>111</v>
      </c>
      <c r="E86" s="9">
        <f>+H86+I86+J86</f>
        <v>240</v>
      </c>
      <c r="F86" s="5" t="s">
        <v>29</v>
      </c>
      <c r="G86" s="8">
        <v>2</v>
      </c>
      <c r="H86" s="8">
        <v>120</v>
      </c>
      <c r="I86" s="8">
        <v>33</v>
      </c>
      <c r="J86" s="8">
        <v>87</v>
      </c>
      <c r="K86" s="5">
        <f>+H86+I86</f>
        <v>153</v>
      </c>
      <c r="L86" s="10">
        <f>K86/E86</f>
        <v>0.6375</v>
      </c>
    </row>
    <row r="87" spans="1:12" ht="12.75">
      <c r="A87" s="7" t="s">
        <v>110</v>
      </c>
      <c r="B87" s="7" t="s">
        <v>42</v>
      </c>
      <c r="C87" s="8">
        <v>8602</v>
      </c>
      <c r="D87" s="7" t="s">
        <v>112</v>
      </c>
      <c r="E87" s="9">
        <f>+H87+I87+J87</f>
        <v>203</v>
      </c>
      <c r="F87" s="8">
        <v>5</v>
      </c>
      <c r="G87" s="8">
        <v>6</v>
      </c>
      <c r="H87" s="8">
        <v>97</v>
      </c>
      <c r="I87" s="8">
        <v>25</v>
      </c>
      <c r="J87" s="8">
        <v>81</v>
      </c>
      <c r="K87" s="5">
        <f>+H87+I87</f>
        <v>122</v>
      </c>
      <c r="L87" s="10">
        <f>K87/E87</f>
        <v>0.6009852216748769</v>
      </c>
    </row>
    <row r="88" spans="1:12" ht="13.5" thickBot="1">
      <c r="A88" s="7" t="s">
        <v>110</v>
      </c>
      <c r="B88" s="7" t="s">
        <v>42</v>
      </c>
      <c r="C88" s="11">
        <v>8603</v>
      </c>
      <c r="D88" s="7" t="s">
        <v>113</v>
      </c>
      <c r="E88" s="12">
        <f>+H88+I88+J88</f>
        <v>78</v>
      </c>
      <c r="F88" s="5" t="s">
        <v>29</v>
      </c>
      <c r="G88" s="5" t="s">
        <v>29</v>
      </c>
      <c r="H88" s="11">
        <v>43</v>
      </c>
      <c r="I88" s="11">
        <v>6</v>
      </c>
      <c r="J88" s="11">
        <v>29</v>
      </c>
      <c r="K88" s="24">
        <f>+H88+I88</f>
        <v>49</v>
      </c>
      <c r="L88" s="25">
        <f>K88/E88</f>
        <v>0.6282051282051282</v>
      </c>
    </row>
    <row r="89" spans="1:12" ht="12.75">
      <c r="A89" s="46"/>
      <c r="B89" s="46"/>
      <c r="C89" s="100">
        <f>COUNT(C86:C88)</f>
        <v>3</v>
      </c>
      <c r="D89" s="48" t="s">
        <v>46</v>
      </c>
      <c r="E89" s="101">
        <f>SUBTOTAL(9,E86:E88)</f>
        <v>521</v>
      </c>
      <c r="F89" s="102"/>
      <c r="G89" s="102"/>
      <c r="H89" s="101">
        <f>SUBTOTAL(9,H86:H88)</f>
        <v>260</v>
      </c>
      <c r="I89" s="101">
        <f>SUBTOTAL(9,I86:I88)</f>
        <v>64</v>
      </c>
      <c r="J89" s="101">
        <f>SUBTOTAL(9,J77:J88)</f>
        <v>2166</v>
      </c>
      <c r="K89" s="101">
        <f>SUBTOTAL(9,K86:K88)</f>
        <v>324</v>
      </c>
      <c r="L89" s="103">
        <f>K89/E89</f>
        <v>0.6218809980806143</v>
      </c>
    </row>
    <row r="91" spans="1:12" s="59" customFormat="1" ht="12.75">
      <c r="A91" s="52"/>
      <c r="B91" s="53" t="s">
        <v>114</v>
      </c>
      <c r="C91" s="54">
        <f>+C81+C84+C89</f>
        <v>13</v>
      </c>
      <c r="D91" s="55" t="s">
        <v>115</v>
      </c>
      <c r="E91" s="56">
        <f>SUBTOTAL(9,E72:E89)</f>
        <v>5201</v>
      </c>
      <c r="F91" s="57"/>
      <c r="G91" s="57"/>
      <c r="H91" s="56">
        <f>SUBTOTAL(9,H72:H89)</f>
        <v>1091</v>
      </c>
      <c r="I91" s="56">
        <f>SUBTOTAL(9,I72:I89)</f>
        <v>289</v>
      </c>
      <c r="J91" s="54"/>
      <c r="K91" s="56">
        <f>SUBTOTAL(9,K72:K89)</f>
        <v>1380</v>
      </c>
      <c r="L91" s="58">
        <f>K91/E91</f>
        <v>0.26533358969428955</v>
      </c>
    </row>
    <row r="93" spans="1:12" ht="12.75">
      <c r="A93" s="7" t="s">
        <v>116</v>
      </c>
      <c r="B93" s="7" t="s">
        <v>117</v>
      </c>
      <c r="C93" s="8">
        <v>9102</v>
      </c>
      <c r="D93" s="7" t="s">
        <v>118</v>
      </c>
      <c r="E93" s="9">
        <f aca="true" t="shared" si="14" ref="E93:E98">+H93+I93+J93</f>
        <v>180</v>
      </c>
      <c r="F93" s="8">
        <v>4</v>
      </c>
      <c r="G93" s="8">
        <v>5</v>
      </c>
      <c r="H93" s="8">
        <v>13</v>
      </c>
      <c r="I93" s="8">
        <v>2</v>
      </c>
      <c r="J93" s="8">
        <v>165</v>
      </c>
      <c r="K93" s="5">
        <f aca="true" t="shared" si="15" ref="K93:K98">+H93+I93</f>
        <v>15</v>
      </c>
      <c r="L93" s="10">
        <f aca="true" t="shared" si="16" ref="L93:L98">K93/E93</f>
        <v>0.08333333333333333</v>
      </c>
    </row>
    <row r="94" spans="1:12" ht="12.75">
      <c r="A94" s="7" t="s">
        <v>116</v>
      </c>
      <c r="B94" s="7" t="s">
        <v>117</v>
      </c>
      <c r="C94" s="8">
        <v>9103</v>
      </c>
      <c r="D94" s="7" t="s">
        <v>119</v>
      </c>
      <c r="E94" s="9">
        <f t="shared" si="14"/>
        <v>572</v>
      </c>
      <c r="F94" s="8">
        <v>6</v>
      </c>
      <c r="G94" s="8">
        <v>8</v>
      </c>
      <c r="H94" s="8">
        <v>29</v>
      </c>
      <c r="I94" s="8">
        <v>7</v>
      </c>
      <c r="J94" s="8">
        <v>536</v>
      </c>
      <c r="K94" s="5">
        <f t="shared" si="15"/>
        <v>36</v>
      </c>
      <c r="L94" s="10">
        <f t="shared" si="16"/>
        <v>0.06293706293706294</v>
      </c>
    </row>
    <row r="95" spans="1:12" ht="12.75">
      <c r="A95" s="7" t="s">
        <v>116</v>
      </c>
      <c r="B95" s="7" t="s">
        <v>117</v>
      </c>
      <c r="C95" s="8">
        <v>9105</v>
      </c>
      <c r="D95" s="7" t="s">
        <v>120</v>
      </c>
      <c r="E95" s="9">
        <f t="shared" si="14"/>
        <v>367</v>
      </c>
      <c r="F95" s="5" t="s">
        <v>20</v>
      </c>
      <c r="G95" s="8">
        <v>3</v>
      </c>
      <c r="H95" s="8">
        <v>16</v>
      </c>
      <c r="I95" s="8">
        <v>1</v>
      </c>
      <c r="J95" s="8">
        <v>350</v>
      </c>
      <c r="K95" s="5">
        <f t="shared" si="15"/>
        <v>17</v>
      </c>
      <c r="L95" s="10">
        <f t="shared" si="16"/>
        <v>0.04632152588555858</v>
      </c>
    </row>
    <row r="96" spans="1:12" ht="12.75">
      <c r="A96" s="7" t="s">
        <v>116</v>
      </c>
      <c r="B96" s="7" t="s">
        <v>117</v>
      </c>
      <c r="C96" s="8">
        <v>9106</v>
      </c>
      <c r="D96" s="7" t="s">
        <v>121</v>
      </c>
      <c r="E96" s="9">
        <f t="shared" si="14"/>
        <v>767</v>
      </c>
      <c r="F96" s="8">
        <v>9</v>
      </c>
      <c r="G96" s="8">
        <v>12</v>
      </c>
      <c r="H96" s="8">
        <v>47</v>
      </c>
      <c r="I96" s="8">
        <v>4</v>
      </c>
      <c r="J96" s="8">
        <v>716</v>
      </c>
      <c r="K96" s="5">
        <f t="shared" si="15"/>
        <v>51</v>
      </c>
      <c r="L96" s="10">
        <f t="shared" si="16"/>
        <v>0.06649282920469361</v>
      </c>
    </row>
    <row r="97" spans="1:12" ht="12.75">
      <c r="A97" s="7" t="s">
        <v>116</v>
      </c>
      <c r="B97" s="7" t="s">
        <v>117</v>
      </c>
      <c r="C97" s="8">
        <v>9107</v>
      </c>
      <c r="D97" s="7" t="s">
        <v>122</v>
      </c>
      <c r="E97" s="9">
        <f t="shared" si="14"/>
        <v>306</v>
      </c>
      <c r="F97" s="5" t="s">
        <v>14</v>
      </c>
      <c r="G97" s="8">
        <v>3</v>
      </c>
      <c r="H97" s="8">
        <v>20</v>
      </c>
      <c r="I97" s="8">
        <v>5</v>
      </c>
      <c r="J97" s="8">
        <v>281</v>
      </c>
      <c r="K97" s="5">
        <f t="shared" si="15"/>
        <v>25</v>
      </c>
      <c r="L97" s="10">
        <f t="shared" si="16"/>
        <v>0.08169934640522876</v>
      </c>
    </row>
    <row r="98" spans="1:12" ht="13.5" thickBot="1">
      <c r="A98" s="7" t="s">
        <v>116</v>
      </c>
      <c r="B98" s="7" t="s">
        <v>117</v>
      </c>
      <c r="C98" s="11">
        <v>9108</v>
      </c>
      <c r="D98" s="7" t="s">
        <v>123</v>
      </c>
      <c r="E98" s="12">
        <f t="shared" si="14"/>
        <v>178</v>
      </c>
      <c r="F98" s="8">
        <v>4</v>
      </c>
      <c r="G98" s="8">
        <v>5</v>
      </c>
      <c r="H98" s="11">
        <v>5</v>
      </c>
      <c r="I98" s="11">
        <v>3</v>
      </c>
      <c r="J98" s="11">
        <v>170</v>
      </c>
      <c r="K98" s="24">
        <f t="shared" si="15"/>
        <v>8</v>
      </c>
      <c r="L98" s="10">
        <f t="shared" si="16"/>
        <v>0.0449438202247191</v>
      </c>
    </row>
    <row r="99" spans="1:12" s="23" customFormat="1" ht="12.75">
      <c r="A99" s="90"/>
      <c r="B99" s="91" t="s">
        <v>124</v>
      </c>
      <c r="C99" s="92">
        <f>COUNT(C93:C98)</f>
        <v>6</v>
      </c>
      <c r="D99" s="16" t="s">
        <v>22</v>
      </c>
      <c r="E99" s="17">
        <f>SUBTOTAL(9,E93:E98)</f>
        <v>2370</v>
      </c>
      <c r="F99" s="104"/>
      <c r="G99" s="104"/>
      <c r="H99" s="17">
        <f>SUBTOTAL(9,H93:H98)</f>
        <v>130</v>
      </c>
      <c r="I99" s="17">
        <f>SUBTOTAL(9,I93:I98)</f>
        <v>22</v>
      </c>
      <c r="J99" s="17">
        <f>SUBTOTAL(9,J93:J98)</f>
        <v>2218</v>
      </c>
      <c r="K99" s="17">
        <f>SUBTOTAL(9,K93:K98)</f>
        <v>152</v>
      </c>
      <c r="L99" s="22">
        <f>K99/E99</f>
        <v>0.06413502109704641</v>
      </c>
    </row>
    <row r="100" spans="1:12" s="59" customFormat="1" ht="12.75">
      <c r="A100" s="105"/>
      <c r="B100" s="106"/>
      <c r="C100" s="107"/>
      <c r="D100" s="108"/>
      <c r="E100" s="109"/>
      <c r="F100" s="107"/>
      <c r="G100" s="107"/>
      <c r="H100" s="109"/>
      <c r="I100" s="109"/>
      <c r="J100" s="109"/>
      <c r="K100" s="109"/>
      <c r="L100" s="110"/>
    </row>
    <row r="101" spans="1:12" ht="12.75">
      <c r="A101" s="7" t="s">
        <v>125</v>
      </c>
      <c r="B101" s="7" t="s">
        <v>126</v>
      </c>
      <c r="C101" s="8">
        <v>10109</v>
      </c>
      <c r="D101" s="7" t="s">
        <v>127</v>
      </c>
      <c r="E101" s="9">
        <f aca="true" t="shared" si="17" ref="E101:E112">+H101+I101+J101</f>
        <v>598</v>
      </c>
      <c r="F101" s="8">
        <v>6</v>
      </c>
      <c r="G101" s="8">
        <v>8</v>
      </c>
      <c r="H101" s="8">
        <v>253</v>
      </c>
      <c r="I101" s="8">
        <v>73</v>
      </c>
      <c r="J101" s="8">
        <v>272</v>
      </c>
      <c r="K101" s="5">
        <f aca="true" t="shared" si="18" ref="K101:K112">+H101+I101</f>
        <v>326</v>
      </c>
      <c r="L101" s="10">
        <f aca="true" t="shared" si="19" ref="L101:L112">K101/E101</f>
        <v>0.5451505016722408</v>
      </c>
    </row>
    <row r="102" spans="1:12" ht="12.75">
      <c r="A102" s="7" t="s">
        <v>125</v>
      </c>
      <c r="B102" s="7" t="s">
        <v>126</v>
      </c>
      <c r="C102" s="8">
        <v>10111</v>
      </c>
      <c r="D102" s="7" t="s">
        <v>128</v>
      </c>
      <c r="E102" s="9">
        <f t="shared" si="17"/>
        <v>177</v>
      </c>
      <c r="F102" s="5" t="s">
        <v>29</v>
      </c>
      <c r="G102" s="8">
        <v>5</v>
      </c>
      <c r="H102" s="8">
        <v>79</v>
      </c>
      <c r="I102" s="8">
        <v>18</v>
      </c>
      <c r="J102" s="8">
        <v>80</v>
      </c>
      <c r="K102" s="5">
        <f t="shared" si="18"/>
        <v>97</v>
      </c>
      <c r="L102" s="10">
        <f t="shared" si="19"/>
        <v>0.5480225988700564</v>
      </c>
    </row>
    <row r="103" spans="1:12" ht="12.75">
      <c r="A103" s="7" t="s">
        <v>125</v>
      </c>
      <c r="B103" s="7" t="s">
        <v>126</v>
      </c>
      <c r="C103" s="8">
        <v>10112</v>
      </c>
      <c r="D103" s="7" t="s">
        <v>129</v>
      </c>
      <c r="E103" s="9">
        <f t="shared" si="17"/>
        <v>1665</v>
      </c>
      <c r="F103" s="8">
        <v>9</v>
      </c>
      <c r="G103" s="8">
        <v>12</v>
      </c>
      <c r="H103" s="8">
        <v>539</v>
      </c>
      <c r="I103" s="8">
        <v>154</v>
      </c>
      <c r="J103" s="8">
        <v>972</v>
      </c>
      <c r="K103" s="5">
        <f t="shared" si="18"/>
        <v>693</v>
      </c>
      <c r="L103" s="10">
        <f t="shared" si="19"/>
        <v>0.41621621621621624</v>
      </c>
    </row>
    <row r="104" spans="1:12" ht="12.75">
      <c r="A104" s="7" t="s">
        <v>125</v>
      </c>
      <c r="B104" s="7" t="s">
        <v>126</v>
      </c>
      <c r="C104" s="8">
        <v>10113</v>
      </c>
      <c r="D104" s="7" t="s">
        <v>130</v>
      </c>
      <c r="E104" s="9">
        <f t="shared" si="17"/>
        <v>291</v>
      </c>
      <c r="F104" s="5" t="s">
        <v>29</v>
      </c>
      <c r="G104" s="8">
        <v>5</v>
      </c>
      <c r="H104" s="8">
        <v>144</v>
      </c>
      <c r="I104" s="8">
        <v>18</v>
      </c>
      <c r="J104" s="8">
        <v>129</v>
      </c>
      <c r="K104" s="5">
        <f t="shared" si="18"/>
        <v>162</v>
      </c>
      <c r="L104" s="10">
        <f t="shared" si="19"/>
        <v>0.5567010309278351</v>
      </c>
    </row>
    <row r="105" spans="1:12" ht="12.75">
      <c r="A105" s="7" t="s">
        <v>125</v>
      </c>
      <c r="B105" s="7" t="s">
        <v>126</v>
      </c>
      <c r="C105" s="8">
        <v>10114</v>
      </c>
      <c r="D105" s="7" t="s">
        <v>131</v>
      </c>
      <c r="E105" s="9">
        <f t="shared" si="17"/>
        <v>455</v>
      </c>
      <c r="F105" s="5" t="s">
        <v>29</v>
      </c>
      <c r="G105" s="8">
        <v>5</v>
      </c>
      <c r="H105" s="8">
        <v>99</v>
      </c>
      <c r="I105" s="8">
        <v>22</v>
      </c>
      <c r="J105" s="8">
        <v>334</v>
      </c>
      <c r="K105" s="5">
        <f t="shared" si="18"/>
        <v>121</v>
      </c>
      <c r="L105" s="10">
        <f t="shared" si="19"/>
        <v>0.26593406593406593</v>
      </c>
    </row>
    <row r="106" spans="1:12" ht="12.75">
      <c r="A106" s="7" t="s">
        <v>125</v>
      </c>
      <c r="B106" s="7" t="s">
        <v>126</v>
      </c>
      <c r="C106" s="8">
        <v>10116</v>
      </c>
      <c r="D106" s="7" t="s">
        <v>132</v>
      </c>
      <c r="E106" s="9">
        <f t="shared" si="17"/>
        <v>303</v>
      </c>
      <c r="F106" s="5" t="s">
        <v>29</v>
      </c>
      <c r="G106" s="8">
        <v>5</v>
      </c>
      <c r="H106" s="8">
        <v>147</v>
      </c>
      <c r="I106" s="8">
        <v>34</v>
      </c>
      <c r="J106" s="8">
        <v>122</v>
      </c>
      <c r="K106" s="5">
        <f t="shared" si="18"/>
        <v>181</v>
      </c>
      <c r="L106" s="10">
        <f t="shared" si="19"/>
        <v>0.5973597359735974</v>
      </c>
    </row>
    <row r="107" spans="1:12" ht="12.75">
      <c r="A107" s="7" t="s">
        <v>125</v>
      </c>
      <c r="B107" s="7" t="s">
        <v>126</v>
      </c>
      <c r="C107" s="8">
        <v>10117</v>
      </c>
      <c r="D107" s="7" t="s">
        <v>133</v>
      </c>
      <c r="E107" s="9">
        <f t="shared" si="17"/>
        <v>297</v>
      </c>
      <c r="F107" s="5" t="s">
        <v>29</v>
      </c>
      <c r="G107" s="8">
        <v>5</v>
      </c>
      <c r="H107" s="8">
        <v>171</v>
      </c>
      <c r="I107" s="8">
        <v>20</v>
      </c>
      <c r="J107" s="8">
        <v>106</v>
      </c>
      <c r="K107" s="5">
        <f t="shared" si="18"/>
        <v>191</v>
      </c>
      <c r="L107" s="10">
        <f t="shared" si="19"/>
        <v>0.6430976430976431</v>
      </c>
    </row>
    <row r="108" spans="1:12" ht="12.75">
      <c r="A108" s="7" t="s">
        <v>125</v>
      </c>
      <c r="B108" s="7" t="s">
        <v>126</v>
      </c>
      <c r="C108" s="8">
        <v>10121</v>
      </c>
      <c r="D108" s="7" t="s">
        <v>134</v>
      </c>
      <c r="E108" s="9">
        <f t="shared" si="17"/>
        <v>57</v>
      </c>
      <c r="F108" s="5" t="s">
        <v>14</v>
      </c>
      <c r="G108" s="5" t="s">
        <v>14</v>
      </c>
      <c r="H108" s="8">
        <v>20</v>
      </c>
      <c r="I108" s="8">
        <v>3</v>
      </c>
      <c r="J108" s="8">
        <v>34</v>
      </c>
      <c r="K108" s="5">
        <f t="shared" si="18"/>
        <v>23</v>
      </c>
      <c r="L108" s="10">
        <f t="shared" si="19"/>
        <v>0.40350877192982454</v>
      </c>
    </row>
    <row r="109" spans="1:12" ht="12.75">
      <c r="A109" s="7" t="s">
        <v>125</v>
      </c>
      <c r="B109" s="7" t="s">
        <v>126</v>
      </c>
      <c r="C109" s="8">
        <v>10122</v>
      </c>
      <c r="D109" s="7" t="s">
        <v>135</v>
      </c>
      <c r="E109" s="9">
        <f t="shared" si="17"/>
        <v>593</v>
      </c>
      <c r="F109" s="8">
        <v>6</v>
      </c>
      <c r="G109" s="8">
        <v>8</v>
      </c>
      <c r="H109" s="8">
        <v>215</v>
      </c>
      <c r="I109" s="8">
        <v>74</v>
      </c>
      <c r="J109" s="8">
        <v>304</v>
      </c>
      <c r="K109" s="5">
        <f t="shared" si="18"/>
        <v>289</v>
      </c>
      <c r="L109" s="10">
        <f t="shared" si="19"/>
        <v>0.4873524451939292</v>
      </c>
    </row>
    <row r="110" spans="1:12" ht="12.75">
      <c r="A110" s="7" t="s">
        <v>125</v>
      </c>
      <c r="B110" s="7" t="s">
        <v>126</v>
      </c>
      <c r="C110" s="8">
        <v>10123</v>
      </c>
      <c r="D110" s="7" t="s">
        <v>136</v>
      </c>
      <c r="E110" s="9">
        <f t="shared" si="17"/>
        <v>254</v>
      </c>
      <c r="F110" s="5" t="s">
        <v>29</v>
      </c>
      <c r="G110" s="8">
        <v>5</v>
      </c>
      <c r="H110" s="8">
        <v>107</v>
      </c>
      <c r="I110" s="8">
        <v>26</v>
      </c>
      <c r="J110" s="8">
        <v>121</v>
      </c>
      <c r="K110" s="5">
        <f t="shared" si="18"/>
        <v>133</v>
      </c>
      <c r="L110" s="10">
        <f t="shared" si="19"/>
        <v>0.5236220472440944</v>
      </c>
    </row>
    <row r="111" spans="1:12" ht="12.75">
      <c r="A111" s="7" t="s">
        <v>125</v>
      </c>
      <c r="B111" s="7" t="s">
        <v>126</v>
      </c>
      <c r="C111" s="8">
        <v>10124</v>
      </c>
      <c r="D111" s="7" t="s">
        <v>137</v>
      </c>
      <c r="E111" s="9">
        <f t="shared" si="17"/>
        <v>295</v>
      </c>
      <c r="F111" s="5" t="s">
        <v>29</v>
      </c>
      <c r="G111" s="8">
        <v>5</v>
      </c>
      <c r="H111" s="8">
        <v>175</v>
      </c>
      <c r="I111" s="8">
        <v>32</v>
      </c>
      <c r="J111" s="8">
        <v>88</v>
      </c>
      <c r="K111" s="5">
        <f t="shared" si="18"/>
        <v>207</v>
      </c>
      <c r="L111" s="10">
        <f t="shared" si="19"/>
        <v>0.7016949152542373</v>
      </c>
    </row>
    <row r="112" spans="1:12" ht="13.5" thickBot="1">
      <c r="A112" s="7" t="s">
        <v>125</v>
      </c>
      <c r="B112" s="7" t="s">
        <v>126</v>
      </c>
      <c r="C112" s="11">
        <v>10125</v>
      </c>
      <c r="D112" s="7" t="s">
        <v>138</v>
      </c>
      <c r="E112" s="12">
        <f t="shared" si="17"/>
        <v>422</v>
      </c>
      <c r="F112" s="5" t="s">
        <v>29</v>
      </c>
      <c r="G112" s="8">
        <v>5</v>
      </c>
      <c r="H112" s="11">
        <v>125</v>
      </c>
      <c r="I112" s="11">
        <v>16</v>
      </c>
      <c r="J112" s="11">
        <v>281</v>
      </c>
      <c r="K112" s="24">
        <f t="shared" si="18"/>
        <v>141</v>
      </c>
      <c r="L112" s="10">
        <f t="shared" si="19"/>
        <v>0.3341232227488152</v>
      </c>
    </row>
    <row r="113" spans="1:12" s="23" customFormat="1" ht="12.75">
      <c r="A113" s="90"/>
      <c r="B113" s="91" t="s">
        <v>139</v>
      </c>
      <c r="C113" s="92">
        <f>COUNT(C101:C112)</f>
        <v>12</v>
      </c>
      <c r="D113" s="16" t="s">
        <v>22</v>
      </c>
      <c r="E113" s="17">
        <f>SUBTOTAL(9,E101:E112)</f>
        <v>5407</v>
      </c>
      <c r="F113" s="30"/>
      <c r="G113" s="30"/>
      <c r="H113" s="62">
        <f>SUBTOTAL(9,H101:H112)</f>
        <v>2074</v>
      </c>
      <c r="I113" s="62">
        <f>SUBTOTAL(9,I101:I112)</f>
        <v>490</v>
      </c>
      <c r="J113" s="62">
        <f>SUBTOTAL(9,J101:J112)</f>
        <v>2843</v>
      </c>
      <c r="K113" s="62">
        <f>SUBTOTAL(9,K101:K112)</f>
        <v>2564</v>
      </c>
      <c r="L113" s="32">
        <f>K113/E113</f>
        <v>0.47420011096726467</v>
      </c>
    </row>
    <row r="114" spans="7:10" ht="12.75">
      <c r="G114" s="8"/>
      <c r="H114" s="8"/>
      <c r="I114" s="8"/>
      <c r="J114" s="8"/>
    </row>
    <row r="115" spans="1:12" ht="13.5" thickBot="1">
      <c r="A115" s="7" t="s">
        <v>140</v>
      </c>
      <c r="B115" s="7" t="s">
        <v>141</v>
      </c>
      <c r="C115" s="11">
        <v>12101</v>
      </c>
      <c r="D115" s="7" t="s">
        <v>142</v>
      </c>
      <c r="E115" s="12">
        <f>+H115+I115+J115</f>
        <v>279</v>
      </c>
      <c r="F115" s="5" t="s">
        <v>20</v>
      </c>
      <c r="G115" s="8">
        <v>5</v>
      </c>
      <c r="H115" s="11">
        <v>49</v>
      </c>
      <c r="I115" s="11">
        <v>6</v>
      </c>
      <c r="J115" s="11">
        <v>224</v>
      </c>
      <c r="K115" s="24">
        <f>+H115+I115</f>
        <v>55</v>
      </c>
      <c r="L115" s="10">
        <f>K115/E115</f>
        <v>0.1971326164874552</v>
      </c>
    </row>
    <row r="116" spans="1:12" s="23" customFormat="1" ht="12.75">
      <c r="A116" s="111"/>
      <c r="B116" s="112" t="s">
        <v>143</v>
      </c>
      <c r="C116" s="92">
        <f>COUNT(C115)</f>
        <v>1</v>
      </c>
      <c r="D116" s="16" t="s">
        <v>22</v>
      </c>
      <c r="E116" s="113">
        <f>SUBTOTAL(9,E115)</f>
        <v>279</v>
      </c>
      <c r="F116" s="29"/>
      <c r="G116" s="29"/>
      <c r="H116" s="30">
        <f>SUBTOTAL(9,H115)</f>
        <v>49</v>
      </c>
      <c r="I116" s="30">
        <f>SUBTOTAL(9,I115)</f>
        <v>6</v>
      </c>
      <c r="J116" s="30">
        <f>SUBTOTAL(9,J115)</f>
        <v>224</v>
      </c>
      <c r="K116" s="30">
        <f>SUBTOTAL(9,K115)</f>
        <v>55</v>
      </c>
      <c r="L116" s="32">
        <f>K116/E116</f>
        <v>0.1971326164874552</v>
      </c>
    </row>
    <row r="118" spans="1:12" ht="12.75">
      <c r="A118" s="7" t="s">
        <v>144</v>
      </c>
      <c r="B118" s="7" t="s">
        <v>145</v>
      </c>
      <c r="C118" s="8">
        <v>13103</v>
      </c>
      <c r="D118" s="7" t="s">
        <v>146</v>
      </c>
      <c r="E118" s="9">
        <f>+H118+I118+J118</f>
        <v>351</v>
      </c>
      <c r="F118" s="5" t="s">
        <v>147</v>
      </c>
      <c r="G118" s="8">
        <v>5</v>
      </c>
      <c r="H118" s="8">
        <v>42</v>
      </c>
      <c r="I118" s="8">
        <v>13</v>
      </c>
      <c r="J118" s="8">
        <v>296</v>
      </c>
      <c r="K118" s="5">
        <f>+H118+I118</f>
        <v>55</v>
      </c>
      <c r="L118" s="10">
        <f>K118/E118</f>
        <v>0.15669515669515668</v>
      </c>
    </row>
    <row r="119" spans="1:12" ht="13.5" thickBot="1">
      <c r="A119" s="7" t="s">
        <v>144</v>
      </c>
      <c r="B119" s="7" t="s">
        <v>145</v>
      </c>
      <c r="C119" s="8">
        <v>13104</v>
      </c>
      <c r="D119" s="7" t="s">
        <v>148</v>
      </c>
      <c r="E119" s="12">
        <f>+H119+I119+J119</f>
        <v>247</v>
      </c>
      <c r="F119" s="5" t="s">
        <v>14</v>
      </c>
      <c r="G119" s="8">
        <v>5</v>
      </c>
      <c r="H119" s="11">
        <v>39</v>
      </c>
      <c r="I119" s="11">
        <v>19</v>
      </c>
      <c r="J119" s="11">
        <v>189</v>
      </c>
      <c r="K119" s="24">
        <f>+H119+I119</f>
        <v>58</v>
      </c>
      <c r="L119" s="10">
        <f>K119/E119</f>
        <v>0.23481781376518218</v>
      </c>
    </row>
    <row r="120" spans="1:12" s="23" customFormat="1" ht="12.75">
      <c r="A120" s="26"/>
      <c r="B120" s="91" t="s">
        <v>149</v>
      </c>
      <c r="C120" s="92">
        <f>COUNT(C118:C119)</f>
        <v>2</v>
      </c>
      <c r="D120" s="91" t="s">
        <v>22</v>
      </c>
      <c r="E120" s="114">
        <f>SUBTOTAL(9,E118:E119)</f>
        <v>598</v>
      </c>
      <c r="F120" s="114"/>
      <c r="G120" s="114"/>
      <c r="H120" s="114">
        <f>SUBTOTAL(9,H118:H119)</f>
        <v>81</v>
      </c>
      <c r="I120" s="114">
        <f>SUBTOTAL(9,I118:I119)</f>
        <v>32</v>
      </c>
      <c r="J120" s="114">
        <f>SUBTOTAL(9,J118:J119)</f>
        <v>485</v>
      </c>
      <c r="K120" s="114">
        <f>SUBTOTAL(9,K118:K119)</f>
        <v>113</v>
      </c>
      <c r="L120" s="115">
        <f>K120/E120</f>
        <v>0.18896321070234115</v>
      </c>
    </row>
    <row r="122" spans="1:12" ht="12.75">
      <c r="A122" s="7" t="s">
        <v>150</v>
      </c>
      <c r="B122" s="7" t="s">
        <v>151</v>
      </c>
      <c r="C122" s="8">
        <v>15101</v>
      </c>
      <c r="D122" s="7" t="s">
        <v>152</v>
      </c>
      <c r="E122" s="9">
        <f>+H122+I122+J122</f>
        <v>196</v>
      </c>
      <c r="F122" s="8">
        <v>5</v>
      </c>
      <c r="G122" s="8">
        <v>8</v>
      </c>
      <c r="H122" s="8">
        <v>15</v>
      </c>
      <c r="I122" s="8">
        <v>1</v>
      </c>
      <c r="J122" s="8">
        <v>180</v>
      </c>
      <c r="K122" s="5">
        <f>+H122+I122</f>
        <v>16</v>
      </c>
      <c r="L122" s="10">
        <f>K122/E122</f>
        <v>0.08163265306122448</v>
      </c>
    </row>
    <row r="123" spans="1:12" ht="13.5" thickBot="1">
      <c r="A123" s="7" t="s">
        <v>150</v>
      </c>
      <c r="B123" s="7" t="s">
        <v>151</v>
      </c>
      <c r="C123" s="11">
        <v>15102</v>
      </c>
      <c r="D123" s="7" t="s">
        <v>153</v>
      </c>
      <c r="E123" s="12">
        <f>+H123+I123+J123</f>
        <v>292</v>
      </c>
      <c r="F123" s="5" t="s">
        <v>14</v>
      </c>
      <c r="G123" s="8">
        <v>4</v>
      </c>
      <c r="H123" s="11">
        <v>18</v>
      </c>
      <c r="I123" s="11">
        <v>0</v>
      </c>
      <c r="J123" s="11">
        <v>274</v>
      </c>
      <c r="K123" s="24">
        <f>+H123+I123</f>
        <v>18</v>
      </c>
      <c r="L123" s="10">
        <f>K123/E123</f>
        <v>0.06164383561643835</v>
      </c>
    </row>
    <row r="124" spans="1:12" s="23" customFormat="1" ht="12.75">
      <c r="A124" s="26"/>
      <c r="B124" s="116" t="s">
        <v>154</v>
      </c>
      <c r="C124" s="92">
        <f>COUNT(C122:C123)</f>
        <v>2</v>
      </c>
      <c r="D124" s="91" t="s">
        <v>22</v>
      </c>
      <c r="E124" s="114">
        <f>SUBTOTAL(9,E122:E123)</f>
        <v>488</v>
      </c>
      <c r="F124" s="114"/>
      <c r="G124" s="114"/>
      <c r="H124" s="114">
        <f>SUBTOTAL(9,H122:H123)</f>
        <v>33</v>
      </c>
      <c r="I124" s="114">
        <f>SUBTOTAL(9,I122:I123)</f>
        <v>1</v>
      </c>
      <c r="J124" s="114">
        <f>SUBTOTAL(9,J122:J123)</f>
        <v>454</v>
      </c>
      <c r="K124" s="114">
        <f>SUBTOTAL(9,K122:K123)</f>
        <v>34</v>
      </c>
      <c r="L124" s="115">
        <f>K124/E124</f>
        <v>0.06967213114754098</v>
      </c>
    </row>
    <row r="126" spans="1:12" ht="12.75">
      <c r="A126" s="7" t="s">
        <v>155</v>
      </c>
      <c r="B126" s="7" t="s">
        <v>156</v>
      </c>
      <c r="C126" s="8">
        <v>16103</v>
      </c>
      <c r="D126" s="7" t="s">
        <v>157</v>
      </c>
      <c r="E126" s="9">
        <f aca="true" t="shared" si="20" ref="E126:E133">+H126+I126+J126</f>
        <v>364</v>
      </c>
      <c r="F126" s="8">
        <v>1</v>
      </c>
      <c r="G126" s="8">
        <v>5</v>
      </c>
      <c r="H126" s="8">
        <v>188</v>
      </c>
      <c r="I126" s="8">
        <v>38</v>
      </c>
      <c r="J126" s="8">
        <v>138</v>
      </c>
      <c r="K126" s="5">
        <f aca="true" t="shared" si="21" ref="K126:K133">+H126+I126</f>
        <v>226</v>
      </c>
      <c r="L126" s="10">
        <f aca="true" t="shared" si="22" ref="L126:L133">K126/E126</f>
        <v>0.6208791208791209</v>
      </c>
    </row>
    <row r="127" spans="1:12" ht="12.75">
      <c r="A127" s="7" t="s">
        <v>155</v>
      </c>
      <c r="B127" s="7" t="s">
        <v>156</v>
      </c>
      <c r="C127" s="8">
        <v>16106</v>
      </c>
      <c r="D127" s="7" t="s">
        <v>158</v>
      </c>
      <c r="E127" s="9">
        <f t="shared" si="20"/>
        <v>234</v>
      </c>
      <c r="F127" s="8">
        <v>1</v>
      </c>
      <c r="G127" s="8">
        <v>5</v>
      </c>
      <c r="H127" s="8">
        <v>48</v>
      </c>
      <c r="I127" s="8">
        <v>14</v>
      </c>
      <c r="J127" s="8">
        <v>172</v>
      </c>
      <c r="K127" s="5">
        <f t="shared" si="21"/>
        <v>62</v>
      </c>
      <c r="L127" s="10">
        <f t="shared" si="22"/>
        <v>0.26495726495726496</v>
      </c>
    </row>
    <row r="128" spans="1:12" ht="12.75">
      <c r="A128" s="7" t="s">
        <v>155</v>
      </c>
      <c r="B128" s="7" t="s">
        <v>156</v>
      </c>
      <c r="C128" s="8">
        <v>16108</v>
      </c>
      <c r="D128" s="7" t="s">
        <v>159</v>
      </c>
      <c r="E128" s="9">
        <f t="shared" si="20"/>
        <v>250</v>
      </c>
      <c r="F128" s="8">
        <v>1</v>
      </c>
      <c r="G128" s="8">
        <v>5</v>
      </c>
      <c r="H128" s="8">
        <v>78</v>
      </c>
      <c r="I128" s="8">
        <v>24</v>
      </c>
      <c r="J128" s="8">
        <v>148</v>
      </c>
      <c r="K128" s="5">
        <f t="shared" si="21"/>
        <v>102</v>
      </c>
      <c r="L128" s="10">
        <f t="shared" si="22"/>
        <v>0.408</v>
      </c>
    </row>
    <row r="129" spans="1:12" ht="12.75">
      <c r="A129" s="7" t="s">
        <v>155</v>
      </c>
      <c r="B129" s="7" t="s">
        <v>156</v>
      </c>
      <c r="C129" s="8">
        <v>16109</v>
      </c>
      <c r="D129" s="7" t="s">
        <v>160</v>
      </c>
      <c r="E129" s="9">
        <f t="shared" si="20"/>
        <v>355</v>
      </c>
      <c r="F129" s="8">
        <v>1</v>
      </c>
      <c r="G129" s="8">
        <v>5</v>
      </c>
      <c r="H129" s="8">
        <v>120</v>
      </c>
      <c r="I129" s="8">
        <v>43</v>
      </c>
      <c r="J129" s="8">
        <v>192</v>
      </c>
      <c r="K129" s="5">
        <f t="shared" si="21"/>
        <v>163</v>
      </c>
      <c r="L129" s="10">
        <f t="shared" si="22"/>
        <v>0.4591549295774648</v>
      </c>
    </row>
    <row r="130" spans="1:12" ht="12.75">
      <c r="A130" s="7" t="s">
        <v>155</v>
      </c>
      <c r="B130" s="7" t="s">
        <v>156</v>
      </c>
      <c r="C130" s="8">
        <v>16110</v>
      </c>
      <c r="D130" s="7" t="s">
        <v>161</v>
      </c>
      <c r="E130" s="9">
        <f t="shared" si="20"/>
        <v>39</v>
      </c>
      <c r="F130" s="5" t="s">
        <v>14</v>
      </c>
      <c r="G130" s="5" t="s">
        <v>147</v>
      </c>
      <c r="H130" s="8">
        <v>7</v>
      </c>
      <c r="I130" s="8">
        <v>2</v>
      </c>
      <c r="J130" s="8">
        <v>30</v>
      </c>
      <c r="K130" s="5">
        <f t="shared" si="21"/>
        <v>9</v>
      </c>
      <c r="L130" s="10">
        <f t="shared" si="22"/>
        <v>0.23076923076923078</v>
      </c>
    </row>
    <row r="131" spans="1:12" ht="12.75">
      <c r="A131" s="7" t="s">
        <v>155</v>
      </c>
      <c r="B131" s="7" t="s">
        <v>156</v>
      </c>
      <c r="C131" s="8">
        <v>16111</v>
      </c>
      <c r="D131" s="7" t="s">
        <v>162</v>
      </c>
      <c r="E131" s="9">
        <f t="shared" si="20"/>
        <v>720</v>
      </c>
      <c r="F131" s="8">
        <v>6</v>
      </c>
      <c r="G131" s="8">
        <v>8</v>
      </c>
      <c r="H131" s="8">
        <v>245</v>
      </c>
      <c r="I131" s="8">
        <v>80</v>
      </c>
      <c r="J131" s="8">
        <v>395</v>
      </c>
      <c r="K131" s="5">
        <f t="shared" si="21"/>
        <v>325</v>
      </c>
      <c r="L131" s="10">
        <f t="shared" si="22"/>
        <v>0.4513888888888889</v>
      </c>
    </row>
    <row r="132" spans="1:12" ht="12.75">
      <c r="A132" s="7" t="s">
        <v>155</v>
      </c>
      <c r="B132" s="7" t="s">
        <v>156</v>
      </c>
      <c r="C132" s="8">
        <v>16112</v>
      </c>
      <c r="D132" s="7" t="s">
        <v>163</v>
      </c>
      <c r="E132" s="9">
        <f t="shared" si="20"/>
        <v>895</v>
      </c>
      <c r="F132" s="8">
        <v>9</v>
      </c>
      <c r="G132" s="8">
        <v>12</v>
      </c>
      <c r="H132" s="8">
        <v>260</v>
      </c>
      <c r="I132" s="8">
        <v>95</v>
      </c>
      <c r="J132" s="8">
        <v>540</v>
      </c>
      <c r="K132" s="5">
        <f t="shared" si="21"/>
        <v>355</v>
      </c>
      <c r="L132" s="10">
        <f t="shared" si="22"/>
        <v>0.39664804469273746</v>
      </c>
    </row>
    <row r="133" spans="1:12" ht="13.5" thickBot="1">
      <c r="A133" s="7" t="s">
        <v>155</v>
      </c>
      <c r="B133" s="7" t="s">
        <v>156</v>
      </c>
      <c r="C133" s="11">
        <v>16114</v>
      </c>
      <c r="D133" s="7" t="s">
        <v>164</v>
      </c>
      <c r="E133" s="12">
        <f t="shared" si="20"/>
        <v>208</v>
      </c>
      <c r="F133" s="5" t="s">
        <v>14</v>
      </c>
      <c r="G133" s="5" t="s">
        <v>29</v>
      </c>
      <c r="H133" s="11">
        <v>46</v>
      </c>
      <c r="I133" s="11">
        <v>16</v>
      </c>
      <c r="J133" s="11">
        <v>146</v>
      </c>
      <c r="K133" s="24">
        <f t="shared" si="21"/>
        <v>62</v>
      </c>
      <c r="L133" s="10">
        <f t="shared" si="22"/>
        <v>0.2980769230769231</v>
      </c>
    </row>
    <row r="134" spans="1:12" s="23" customFormat="1" ht="12.75">
      <c r="A134" s="90"/>
      <c r="B134" s="91" t="s">
        <v>165</v>
      </c>
      <c r="C134" s="92">
        <f>COUNT(C126:C133)</f>
        <v>8</v>
      </c>
      <c r="D134" s="91" t="s">
        <v>22</v>
      </c>
      <c r="E134" s="79">
        <f>SUBTOTAL(9,E126:E133)</f>
        <v>3065</v>
      </c>
      <c r="F134" s="114"/>
      <c r="G134" s="114"/>
      <c r="H134" s="79">
        <f>SUBTOTAL(9,H126:H133)</f>
        <v>992</v>
      </c>
      <c r="I134" s="79">
        <f>SUBTOTAL(9,I126:I133)</f>
        <v>312</v>
      </c>
      <c r="J134" s="79">
        <f>SUBTOTAL(9,J126:J133)</f>
        <v>1761</v>
      </c>
      <c r="K134" s="79">
        <f>SUBTOTAL(9,K126:K133)</f>
        <v>1304</v>
      </c>
      <c r="L134" s="115">
        <f>K134/E134</f>
        <v>0.42544861337683526</v>
      </c>
    </row>
    <row r="136" spans="1:12" ht="12.75">
      <c r="A136" s="7" t="s">
        <v>166</v>
      </c>
      <c r="B136" s="7" t="s">
        <v>167</v>
      </c>
      <c r="C136" s="8">
        <v>17106</v>
      </c>
      <c r="D136" s="7" t="s">
        <v>168</v>
      </c>
      <c r="E136" s="9">
        <f aca="true" t="shared" si="23" ref="E136:E141">+H136+I136+J136</f>
        <v>346</v>
      </c>
      <c r="F136" s="5" t="s">
        <v>14</v>
      </c>
      <c r="G136" s="8">
        <v>5</v>
      </c>
      <c r="H136" s="8">
        <v>72</v>
      </c>
      <c r="I136" s="8">
        <v>25</v>
      </c>
      <c r="J136" s="8">
        <v>249</v>
      </c>
      <c r="K136" s="5">
        <f aca="true" t="shared" si="24" ref="K136:K141">+H136+I136</f>
        <v>97</v>
      </c>
      <c r="L136" s="10">
        <f aca="true" t="shared" si="25" ref="L136:L142">K136/E136</f>
        <v>0.28034682080924855</v>
      </c>
    </row>
    <row r="137" spans="1:12" ht="12.75">
      <c r="A137" s="7" t="s">
        <v>166</v>
      </c>
      <c r="B137" s="7" t="s">
        <v>167</v>
      </c>
      <c r="C137" s="8">
        <v>17109</v>
      </c>
      <c r="D137" s="7" t="s">
        <v>169</v>
      </c>
      <c r="E137" s="9">
        <f t="shared" si="23"/>
        <v>374</v>
      </c>
      <c r="F137" s="5" t="s">
        <v>20</v>
      </c>
      <c r="G137" s="8">
        <v>5</v>
      </c>
      <c r="H137" s="8">
        <v>27</v>
      </c>
      <c r="I137" s="8">
        <v>4</v>
      </c>
      <c r="J137" s="8">
        <v>343</v>
      </c>
      <c r="K137" s="5">
        <f t="shared" si="24"/>
        <v>31</v>
      </c>
      <c r="L137" s="10">
        <f t="shared" si="25"/>
        <v>0.08288770053475936</v>
      </c>
    </row>
    <row r="138" spans="1:12" ht="12.75">
      <c r="A138" s="7" t="s">
        <v>166</v>
      </c>
      <c r="B138" s="7" t="s">
        <v>167</v>
      </c>
      <c r="C138" s="8">
        <v>17110</v>
      </c>
      <c r="D138" s="7" t="s">
        <v>170</v>
      </c>
      <c r="E138" s="9">
        <f t="shared" si="23"/>
        <v>1048</v>
      </c>
      <c r="F138" s="8">
        <v>9</v>
      </c>
      <c r="G138" s="8">
        <v>12</v>
      </c>
      <c r="H138" s="8">
        <v>222</v>
      </c>
      <c r="I138" s="8">
        <v>60</v>
      </c>
      <c r="J138" s="8">
        <v>766</v>
      </c>
      <c r="K138" s="5">
        <f t="shared" si="24"/>
        <v>282</v>
      </c>
      <c r="L138" s="10">
        <f t="shared" si="25"/>
        <v>0.26908396946564883</v>
      </c>
    </row>
    <row r="139" spans="1:12" ht="12.75">
      <c r="A139" s="7" t="s">
        <v>166</v>
      </c>
      <c r="B139" s="7" t="s">
        <v>167</v>
      </c>
      <c r="C139" s="8">
        <v>17112</v>
      </c>
      <c r="D139" s="7" t="s">
        <v>171</v>
      </c>
      <c r="E139" s="9">
        <f t="shared" si="23"/>
        <v>331</v>
      </c>
      <c r="F139" s="5" t="s">
        <v>20</v>
      </c>
      <c r="G139" s="8">
        <v>5</v>
      </c>
      <c r="H139" s="8">
        <v>70</v>
      </c>
      <c r="I139" s="8">
        <v>28</v>
      </c>
      <c r="J139" s="8">
        <v>233</v>
      </c>
      <c r="K139" s="5">
        <f t="shared" si="24"/>
        <v>98</v>
      </c>
      <c r="L139" s="10">
        <f t="shared" si="25"/>
        <v>0.29607250755287007</v>
      </c>
    </row>
    <row r="140" spans="1:12" ht="12.75">
      <c r="A140" s="7" t="s">
        <v>166</v>
      </c>
      <c r="B140" s="7" t="s">
        <v>167</v>
      </c>
      <c r="C140" s="8">
        <v>17113</v>
      </c>
      <c r="D140" s="7" t="s">
        <v>172</v>
      </c>
      <c r="E140" s="9">
        <f t="shared" si="23"/>
        <v>434</v>
      </c>
      <c r="F140" s="5" t="s">
        <v>14</v>
      </c>
      <c r="G140" s="8">
        <v>5</v>
      </c>
      <c r="H140" s="8">
        <v>167</v>
      </c>
      <c r="I140" s="8">
        <v>16</v>
      </c>
      <c r="J140" s="8">
        <v>251</v>
      </c>
      <c r="K140" s="5">
        <f t="shared" si="24"/>
        <v>183</v>
      </c>
      <c r="L140" s="10">
        <f t="shared" si="25"/>
        <v>0.4216589861751152</v>
      </c>
    </row>
    <row r="141" spans="1:12" ht="13.5" thickBot="1">
      <c r="A141" s="7" t="s">
        <v>166</v>
      </c>
      <c r="B141" s="7" t="s">
        <v>167</v>
      </c>
      <c r="C141" s="11">
        <v>17117</v>
      </c>
      <c r="D141" s="7" t="s">
        <v>173</v>
      </c>
      <c r="E141" s="12">
        <f t="shared" si="23"/>
        <v>752</v>
      </c>
      <c r="F141" s="8">
        <v>6</v>
      </c>
      <c r="G141" s="8">
        <v>8</v>
      </c>
      <c r="H141" s="11">
        <v>185</v>
      </c>
      <c r="I141" s="11">
        <v>38</v>
      </c>
      <c r="J141" s="11">
        <v>529</v>
      </c>
      <c r="K141" s="24">
        <f t="shared" si="24"/>
        <v>223</v>
      </c>
      <c r="L141" s="10">
        <f t="shared" si="25"/>
        <v>0.29654255319148937</v>
      </c>
    </row>
    <row r="142" spans="1:12" s="23" customFormat="1" ht="12.75">
      <c r="A142" s="117"/>
      <c r="B142" s="118" t="s">
        <v>174</v>
      </c>
      <c r="C142" s="92">
        <f>COUNT(C136:C141)</f>
        <v>6</v>
      </c>
      <c r="D142" s="91" t="s">
        <v>22</v>
      </c>
      <c r="E142" s="79">
        <f>SUBTOTAL(9,E136:E141)</f>
        <v>3285</v>
      </c>
      <c r="F142" s="114"/>
      <c r="G142" s="114"/>
      <c r="H142" s="79">
        <f>SUBTOTAL(9,H136:H141)</f>
        <v>743</v>
      </c>
      <c r="I142" s="79">
        <f>SUBTOTAL(9,I136:I141)</f>
        <v>171</v>
      </c>
      <c r="J142" s="81">
        <f>SUBTOTAL(9,J136:J141)</f>
        <v>2371</v>
      </c>
      <c r="K142" s="79">
        <f>SUBTOTAL(9,K136:K141)</f>
        <v>914</v>
      </c>
      <c r="L142" s="115">
        <f t="shared" si="25"/>
        <v>0.27823439878234396</v>
      </c>
    </row>
    <row r="143" ht="10.5" customHeight="1"/>
    <row r="144" spans="1:12" s="23" customFormat="1" ht="13.5" thickBot="1">
      <c r="A144" s="119"/>
      <c r="B144" s="120" t="s">
        <v>107</v>
      </c>
      <c r="C144" s="121">
        <v>17115</v>
      </c>
      <c r="D144" s="120" t="s">
        <v>175</v>
      </c>
      <c r="E144" s="122">
        <v>54</v>
      </c>
      <c r="F144" s="121" t="s">
        <v>14</v>
      </c>
      <c r="G144" s="121">
        <v>9</v>
      </c>
      <c r="H144" s="122">
        <v>26</v>
      </c>
      <c r="I144" s="122">
        <v>7</v>
      </c>
      <c r="J144" s="122"/>
      <c r="K144" s="123">
        <f>+H144+I144</f>
        <v>33</v>
      </c>
      <c r="L144" s="25">
        <f>K144/E144</f>
        <v>0.6111111111111112</v>
      </c>
    </row>
    <row r="145" spans="1:12" ht="12.75">
      <c r="A145" s="93"/>
      <c r="B145" s="93"/>
      <c r="C145" s="94">
        <v>1</v>
      </c>
      <c r="D145" s="95" t="s">
        <v>109</v>
      </c>
      <c r="E145" s="96">
        <f>SUBTOTAL(9,E144)</f>
        <v>54</v>
      </c>
      <c r="F145" s="97"/>
      <c r="G145" s="97"/>
      <c r="H145" s="96">
        <f>SUBTOTAL(9,H144)</f>
        <v>26</v>
      </c>
      <c r="I145" s="96">
        <f>SUBTOTAL(9,I144)</f>
        <v>7</v>
      </c>
      <c r="J145" s="98"/>
      <c r="K145" s="96">
        <f>SUBTOTAL(9,K144)</f>
        <v>33</v>
      </c>
      <c r="L145" s="99">
        <f>K145/E145</f>
        <v>0.6111111111111112</v>
      </c>
    </row>
    <row r="146" ht="9" customHeight="1"/>
    <row r="147" spans="2:12" ht="13.5" thickBot="1">
      <c r="B147" s="7" t="s">
        <v>176</v>
      </c>
      <c r="C147" s="11">
        <v>17336</v>
      </c>
      <c r="D147" s="7" t="s">
        <v>177</v>
      </c>
      <c r="E147" s="12">
        <v>26</v>
      </c>
      <c r="F147" s="5" t="s">
        <v>89</v>
      </c>
      <c r="G147" s="5">
        <v>12</v>
      </c>
      <c r="H147" s="24">
        <v>17</v>
      </c>
      <c r="I147" s="24">
        <v>3</v>
      </c>
      <c r="J147" s="24"/>
      <c r="K147" s="83">
        <f>+H147+I147</f>
        <v>20</v>
      </c>
      <c r="L147" s="25">
        <f>K147/E147</f>
        <v>0.7692307692307693</v>
      </c>
    </row>
    <row r="148" spans="1:12" ht="12.75">
      <c r="A148" s="84"/>
      <c r="B148" s="84"/>
      <c r="C148" s="85">
        <f>COUNT(C147)</f>
        <v>1</v>
      </c>
      <c r="D148" s="86" t="s">
        <v>92</v>
      </c>
      <c r="E148" s="87">
        <f>SUBTOTAL(9,E147)</f>
        <v>26</v>
      </c>
      <c r="F148" s="88"/>
      <c r="G148" s="88"/>
      <c r="H148" s="87">
        <f>SUBTOTAL(9,H147)</f>
        <v>17</v>
      </c>
      <c r="I148" s="87">
        <f>SUBTOTAL(9,I147)</f>
        <v>3</v>
      </c>
      <c r="J148" s="88"/>
      <c r="K148" s="87">
        <f>SUBTOTAL(9,K147)</f>
        <v>20</v>
      </c>
      <c r="L148" s="89">
        <f>K148/E148</f>
        <v>0.7692307692307693</v>
      </c>
    </row>
    <row r="150" spans="1:12" s="59" customFormat="1" ht="12.75">
      <c r="A150" s="52"/>
      <c r="B150" s="53" t="s">
        <v>178</v>
      </c>
      <c r="C150" s="54">
        <f>+C142+C145+C148</f>
        <v>8</v>
      </c>
      <c r="D150" s="55" t="s">
        <v>179</v>
      </c>
      <c r="E150" s="56">
        <f>SUBTOTAL(9,E136:E149)</f>
        <v>3365</v>
      </c>
      <c r="F150" s="57"/>
      <c r="G150" s="57"/>
      <c r="H150" s="56">
        <f>SUBTOTAL(9,H136:H149)</f>
        <v>786</v>
      </c>
      <c r="I150" s="56">
        <f>SUBTOTAL(9,I136:I149)</f>
        <v>181</v>
      </c>
      <c r="J150" s="54"/>
      <c r="K150" s="56">
        <f>SUBTOTAL(9,K136:K149)</f>
        <v>967</v>
      </c>
      <c r="L150" s="58">
        <f>K150/E150</f>
        <v>0.28736998514115897</v>
      </c>
    </row>
    <row r="152" spans="1:12" ht="13.5" thickBot="1">
      <c r="A152" s="7" t="s">
        <v>180</v>
      </c>
      <c r="B152" s="7" t="s">
        <v>181</v>
      </c>
      <c r="C152" s="11">
        <v>17701</v>
      </c>
      <c r="D152" s="7" t="s">
        <v>182</v>
      </c>
      <c r="E152" s="12">
        <f>+H152+I152+J152</f>
        <v>833</v>
      </c>
      <c r="F152" s="8">
        <v>9</v>
      </c>
      <c r="G152" s="8">
        <v>12</v>
      </c>
      <c r="H152" s="11">
        <v>457</v>
      </c>
      <c r="I152" s="11">
        <v>102</v>
      </c>
      <c r="J152" s="11">
        <v>274</v>
      </c>
      <c r="K152" s="24">
        <f>+H152+I152</f>
        <v>559</v>
      </c>
      <c r="L152" s="25">
        <f>K152/E152</f>
        <v>0.6710684273709484</v>
      </c>
    </row>
    <row r="153" spans="1:12" ht="12.75">
      <c r="A153" s="124"/>
      <c r="B153" s="124"/>
      <c r="C153" s="125">
        <f>COUNT(C152)</f>
        <v>1</v>
      </c>
      <c r="D153" s="126" t="s">
        <v>183</v>
      </c>
      <c r="E153" s="127">
        <f>SUBTOTAL(9,E152)</f>
        <v>833</v>
      </c>
      <c r="F153" s="128"/>
      <c r="G153" s="128"/>
      <c r="H153" s="129">
        <f>SUBTOTAL(9,H152)</f>
        <v>457</v>
      </c>
      <c r="I153" s="129">
        <f>SUBTOTAL(9,I152)</f>
        <v>102</v>
      </c>
      <c r="J153" s="129">
        <f>SUBTOTAL(9,J152)</f>
        <v>274</v>
      </c>
      <c r="K153" s="129">
        <f>SUBTOTAL(9,K152)</f>
        <v>559</v>
      </c>
      <c r="L153" s="130">
        <f>K153/E153</f>
        <v>0.6710684273709484</v>
      </c>
    </row>
    <row r="155" spans="1:12" ht="13.5" thickBot="1">
      <c r="A155" s="7" t="s">
        <v>184</v>
      </c>
      <c r="B155" s="7" t="s">
        <v>185</v>
      </c>
      <c r="C155" s="11">
        <v>18101</v>
      </c>
      <c r="D155" s="7" t="s">
        <v>186</v>
      </c>
      <c r="E155" s="12">
        <f>+H155+I155+J155</f>
        <v>293</v>
      </c>
      <c r="F155" s="5" t="s">
        <v>29</v>
      </c>
      <c r="G155" s="8">
        <v>8</v>
      </c>
      <c r="H155" s="11">
        <v>44</v>
      </c>
      <c r="I155" s="11">
        <v>1</v>
      </c>
      <c r="J155" s="11">
        <v>248</v>
      </c>
      <c r="K155" s="24">
        <f>+H155+I155</f>
        <v>45</v>
      </c>
      <c r="L155" s="25">
        <f>K155/E155</f>
        <v>0.15358361774744028</v>
      </c>
    </row>
    <row r="156" spans="1:12" s="23" customFormat="1" ht="12.75">
      <c r="A156" s="90"/>
      <c r="B156" s="91" t="s">
        <v>187</v>
      </c>
      <c r="C156" s="92">
        <f>COUNT(C155)</f>
        <v>1</v>
      </c>
      <c r="D156" s="91" t="s">
        <v>22</v>
      </c>
      <c r="E156" s="114">
        <f>SUBTOTAL(9,E155)</f>
        <v>293</v>
      </c>
      <c r="F156" s="80"/>
      <c r="G156" s="80"/>
      <c r="H156" s="114">
        <f>SUBTOTAL(9,H155)</f>
        <v>44</v>
      </c>
      <c r="I156" s="114">
        <f>SUBTOTAL(9,I155)</f>
        <v>1</v>
      </c>
      <c r="J156" s="114">
        <f>SUBTOTAL(9,J155)</f>
        <v>248</v>
      </c>
      <c r="K156" s="114">
        <f>SUBTOTAL(9,K155)</f>
        <v>45</v>
      </c>
      <c r="L156" s="115">
        <f>K156/E156</f>
        <v>0.15358361774744028</v>
      </c>
    </row>
    <row r="158" spans="1:12" ht="12.75">
      <c r="A158" s="7" t="s">
        <v>188</v>
      </c>
      <c r="B158" s="7" t="s">
        <v>189</v>
      </c>
      <c r="C158" s="8">
        <v>19106</v>
      </c>
      <c r="D158" s="7" t="s">
        <v>190</v>
      </c>
      <c r="E158" s="9">
        <f>+H158+I158+J158</f>
        <v>388</v>
      </c>
      <c r="F158" s="5" t="s">
        <v>14</v>
      </c>
      <c r="G158" s="8">
        <v>3</v>
      </c>
      <c r="H158" s="8">
        <v>51</v>
      </c>
      <c r="I158" s="8">
        <v>28</v>
      </c>
      <c r="J158" s="8">
        <v>309</v>
      </c>
      <c r="K158" s="5">
        <f>+H158+I158</f>
        <v>79</v>
      </c>
      <c r="L158" s="10">
        <f aca="true" t="shared" si="26" ref="L158:L163">K158/E158</f>
        <v>0.2036082474226804</v>
      </c>
    </row>
    <row r="159" spans="1:12" ht="12.75">
      <c r="A159" s="7" t="s">
        <v>188</v>
      </c>
      <c r="B159" s="7" t="s">
        <v>189</v>
      </c>
      <c r="C159" s="8">
        <v>19107</v>
      </c>
      <c r="D159" s="7" t="s">
        <v>191</v>
      </c>
      <c r="E159" s="9">
        <f>+H159+I159+J159</f>
        <v>367</v>
      </c>
      <c r="F159" s="5" t="s">
        <v>29</v>
      </c>
      <c r="G159" s="8">
        <v>3</v>
      </c>
      <c r="H159" s="8">
        <v>109</v>
      </c>
      <c r="I159" s="8">
        <v>39</v>
      </c>
      <c r="J159" s="8">
        <v>219</v>
      </c>
      <c r="K159" s="5">
        <f>+H159+I159</f>
        <v>148</v>
      </c>
      <c r="L159" s="10">
        <f t="shared" si="26"/>
        <v>0.4032697547683924</v>
      </c>
    </row>
    <row r="160" spans="1:12" ht="12.75">
      <c r="A160" s="7" t="s">
        <v>188</v>
      </c>
      <c r="B160" s="7" t="s">
        <v>189</v>
      </c>
      <c r="C160" s="8">
        <v>19111</v>
      </c>
      <c r="D160" s="7" t="s">
        <v>192</v>
      </c>
      <c r="E160" s="9">
        <f>+H160+I160+J160</f>
        <v>717</v>
      </c>
      <c r="F160" s="8">
        <v>9</v>
      </c>
      <c r="G160" s="8">
        <v>12</v>
      </c>
      <c r="H160" s="8">
        <v>119</v>
      </c>
      <c r="I160" s="8">
        <v>34</v>
      </c>
      <c r="J160" s="8">
        <v>564</v>
      </c>
      <c r="K160" s="5">
        <f>+H160+I160</f>
        <v>153</v>
      </c>
      <c r="L160" s="10">
        <f t="shared" si="26"/>
        <v>0.21338912133891214</v>
      </c>
    </row>
    <row r="161" spans="1:12" ht="12.75">
      <c r="A161" s="7" t="s">
        <v>188</v>
      </c>
      <c r="B161" s="7" t="s">
        <v>189</v>
      </c>
      <c r="C161" s="8">
        <v>19114</v>
      </c>
      <c r="D161" s="7" t="s">
        <v>193</v>
      </c>
      <c r="E161" s="9">
        <f>+H161+I161+J161</f>
        <v>710</v>
      </c>
      <c r="F161" s="8">
        <v>5</v>
      </c>
      <c r="G161" s="8">
        <v>8</v>
      </c>
      <c r="H161" s="8">
        <v>163</v>
      </c>
      <c r="I161" s="8">
        <v>56</v>
      </c>
      <c r="J161" s="8">
        <v>491</v>
      </c>
      <c r="K161" s="5">
        <f>+H161+I161</f>
        <v>219</v>
      </c>
      <c r="L161" s="10">
        <f t="shared" si="26"/>
        <v>0.3084507042253521</v>
      </c>
    </row>
    <row r="162" spans="1:12" ht="13.5" thickBot="1">
      <c r="A162" s="7" t="s">
        <v>188</v>
      </c>
      <c r="B162" s="7" t="s">
        <v>189</v>
      </c>
      <c r="C162" s="11">
        <v>19117</v>
      </c>
      <c r="D162" s="7" t="s">
        <v>194</v>
      </c>
      <c r="E162" s="12">
        <f>+H162+I162+J162</f>
        <v>201</v>
      </c>
      <c r="F162" s="8">
        <v>4</v>
      </c>
      <c r="G162" s="8">
        <v>4</v>
      </c>
      <c r="H162" s="11">
        <v>42</v>
      </c>
      <c r="I162" s="11">
        <v>14</v>
      </c>
      <c r="J162" s="11">
        <v>145</v>
      </c>
      <c r="K162" s="24">
        <f>+H162+I162</f>
        <v>56</v>
      </c>
      <c r="L162" s="10">
        <f t="shared" si="26"/>
        <v>0.27860696517412936</v>
      </c>
    </row>
    <row r="163" spans="1:12" s="23" customFormat="1" ht="12.75">
      <c r="A163" s="26"/>
      <c r="B163" s="116" t="s">
        <v>195</v>
      </c>
      <c r="C163" s="92">
        <f>COUNT(C158:C162)</f>
        <v>5</v>
      </c>
      <c r="D163" s="91" t="s">
        <v>22</v>
      </c>
      <c r="E163" s="79">
        <f>SUBTOTAL(9,E158:E162)</f>
        <v>2383</v>
      </c>
      <c r="F163" s="114"/>
      <c r="G163" s="114"/>
      <c r="H163" s="79">
        <f>SUBTOTAL(9,H158:H162)</f>
        <v>484</v>
      </c>
      <c r="I163" s="79">
        <f>SUBTOTAL(9,I158:I162)</f>
        <v>171</v>
      </c>
      <c r="J163" s="79">
        <f>SUBTOTAL(9,J158:J162)</f>
        <v>1728</v>
      </c>
      <c r="K163" s="79">
        <f>SUBTOTAL(9,K158:K162)</f>
        <v>655</v>
      </c>
      <c r="L163" s="115">
        <f t="shared" si="26"/>
        <v>0.27486361728913133</v>
      </c>
    </row>
    <row r="165" spans="1:12" ht="12.75">
      <c r="A165" s="7" t="s">
        <v>196</v>
      </c>
      <c r="B165" s="7" t="s">
        <v>197</v>
      </c>
      <c r="C165" s="8">
        <v>20102</v>
      </c>
      <c r="D165" s="7" t="s">
        <v>198</v>
      </c>
      <c r="E165" s="9">
        <f>+H165+I165+J165</f>
        <v>523</v>
      </c>
      <c r="F165" s="5" t="s">
        <v>14</v>
      </c>
      <c r="G165" s="8">
        <v>4</v>
      </c>
      <c r="H165" s="8">
        <v>96</v>
      </c>
      <c r="I165" s="8">
        <v>24</v>
      </c>
      <c r="J165" s="8">
        <v>403</v>
      </c>
      <c r="K165" s="5">
        <f>+H165+I165</f>
        <v>120</v>
      </c>
      <c r="L165" s="10">
        <f>K165/E165</f>
        <v>0.2294455066921606</v>
      </c>
    </row>
    <row r="166" spans="1:12" ht="12.75">
      <c r="A166" s="7" t="s">
        <v>196</v>
      </c>
      <c r="B166" s="7" t="s">
        <v>197</v>
      </c>
      <c r="C166" s="8">
        <v>20103</v>
      </c>
      <c r="D166" s="7" t="s">
        <v>199</v>
      </c>
      <c r="E166" s="9">
        <f>+H166+I166+J166</f>
        <v>415</v>
      </c>
      <c r="F166" s="8">
        <v>5</v>
      </c>
      <c r="G166" s="8">
        <v>8</v>
      </c>
      <c r="H166" s="8">
        <v>75</v>
      </c>
      <c r="I166" s="8">
        <v>17</v>
      </c>
      <c r="J166" s="8">
        <v>323</v>
      </c>
      <c r="K166" s="5">
        <f>+H166+I166</f>
        <v>92</v>
      </c>
      <c r="L166" s="10">
        <f>K166/E166</f>
        <v>0.2216867469879518</v>
      </c>
    </row>
    <row r="167" spans="1:12" ht="13.5" thickBot="1">
      <c r="A167" s="7" t="s">
        <v>196</v>
      </c>
      <c r="B167" s="7" t="s">
        <v>197</v>
      </c>
      <c r="C167" s="11">
        <v>20104</v>
      </c>
      <c r="D167" s="7" t="s">
        <v>200</v>
      </c>
      <c r="E167" s="12">
        <f>+H167+I167+J167</f>
        <v>495</v>
      </c>
      <c r="F167" s="8">
        <v>9</v>
      </c>
      <c r="G167" s="8">
        <v>12</v>
      </c>
      <c r="H167" s="11">
        <v>61</v>
      </c>
      <c r="I167" s="11">
        <v>9</v>
      </c>
      <c r="J167" s="11">
        <v>425</v>
      </c>
      <c r="K167" s="24">
        <f>+H167+I167</f>
        <v>70</v>
      </c>
      <c r="L167" s="25">
        <f>K167/E167</f>
        <v>0.1414141414141414</v>
      </c>
    </row>
    <row r="168" spans="1:12" s="23" customFormat="1" ht="12.75">
      <c r="A168" s="60"/>
      <c r="B168" s="61" t="s">
        <v>201</v>
      </c>
      <c r="C168" s="92">
        <f>COUNT(C165:C167)</f>
        <v>3</v>
      </c>
      <c r="D168" s="91" t="s">
        <v>22</v>
      </c>
      <c r="E168" s="79">
        <f>SUBTOTAL(9,E165:E167)</f>
        <v>1433</v>
      </c>
      <c r="F168" s="80"/>
      <c r="G168" s="80"/>
      <c r="H168" s="114">
        <f>SUBTOTAL(9,H165:H167)</f>
        <v>232</v>
      </c>
      <c r="I168" s="114">
        <f>SUBTOTAL(9,I165:I167)</f>
        <v>50</v>
      </c>
      <c r="J168" s="114">
        <f>SUBTOTAL(9,J165:J167)</f>
        <v>1151</v>
      </c>
      <c r="K168" s="114">
        <f>SUBTOTAL(9,K165:K167)</f>
        <v>282</v>
      </c>
      <c r="L168" s="131">
        <f>K168/E168</f>
        <v>0.19678995115143055</v>
      </c>
    </row>
    <row r="170" spans="1:12" ht="12.75">
      <c r="A170" s="7" t="s">
        <v>202</v>
      </c>
      <c r="B170" s="7" t="s">
        <v>203</v>
      </c>
      <c r="C170" s="8">
        <v>21102</v>
      </c>
      <c r="D170" s="7" t="s">
        <v>204</v>
      </c>
      <c r="E170" s="9">
        <f aca="true" t="shared" si="27" ref="E170:E175">+H170+I170+J170</f>
        <v>256</v>
      </c>
      <c r="F170" s="5" t="s">
        <v>29</v>
      </c>
      <c r="G170" s="8">
        <v>4</v>
      </c>
      <c r="H170" s="8">
        <v>166</v>
      </c>
      <c r="I170" s="8">
        <v>17</v>
      </c>
      <c r="J170" s="8">
        <v>73</v>
      </c>
      <c r="K170" s="5">
        <f aca="true" t="shared" si="28" ref="K170:K175">+H170+I170</f>
        <v>183</v>
      </c>
      <c r="L170" s="10">
        <f>K170/E170</f>
        <v>0.71484375</v>
      </c>
    </row>
    <row r="171" spans="1:12" ht="12.75">
      <c r="A171" s="7" t="s">
        <v>202</v>
      </c>
      <c r="B171" s="7" t="s">
        <v>203</v>
      </c>
      <c r="C171" s="8">
        <v>21106</v>
      </c>
      <c r="D171" s="7" t="s">
        <v>205</v>
      </c>
      <c r="E171" s="9">
        <f t="shared" si="27"/>
        <v>576</v>
      </c>
      <c r="F171" s="8">
        <v>5</v>
      </c>
      <c r="G171" s="8">
        <v>8</v>
      </c>
      <c r="H171" s="8">
        <v>338</v>
      </c>
      <c r="I171" s="8">
        <v>36</v>
      </c>
      <c r="J171" s="8">
        <v>202</v>
      </c>
      <c r="K171" s="5">
        <f t="shared" si="28"/>
        <v>374</v>
      </c>
      <c r="L171" s="10">
        <f aca="true" t="shared" si="29" ref="L171:L178">K171/E171</f>
        <v>0.6493055555555556</v>
      </c>
    </row>
    <row r="172" spans="1:12" ht="12.75">
      <c r="A172" s="7" t="s">
        <v>202</v>
      </c>
      <c r="B172" s="7" t="s">
        <v>203</v>
      </c>
      <c r="C172" s="8">
        <v>21110</v>
      </c>
      <c r="D172" s="7" t="s">
        <v>206</v>
      </c>
      <c r="E172" s="9">
        <f t="shared" si="27"/>
        <v>222</v>
      </c>
      <c r="F172" s="5" t="s">
        <v>29</v>
      </c>
      <c r="G172" s="8">
        <v>4</v>
      </c>
      <c r="H172" s="8">
        <v>186</v>
      </c>
      <c r="I172" s="8">
        <v>12</v>
      </c>
      <c r="J172" s="8">
        <v>24</v>
      </c>
      <c r="K172" s="5">
        <f t="shared" si="28"/>
        <v>198</v>
      </c>
      <c r="L172" s="10">
        <f t="shared" si="29"/>
        <v>0.8918918918918919</v>
      </c>
    </row>
    <row r="173" spans="1:12" ht="12.75">
      <c r="A173" s="7" t="s">
        <v>202</v>
      </c>
      <c r="B173" s="7" t="s">
        <v>203</v>
      </c>
      <c r="C173" s="8">
        <v>21111</v>
      </c>
      <c r="D173" s="7" t="s">
        <v>207</v>
      </c>
      <c r="E173" s="9">
        <f t="shared" si="27"/>
        <v>581</v>
      </c>
      <c r="F173" s="8">
        <v>9</v>
      </c>
      <c r="G173" s="8">
        <v>12</v>
      </c>
      <c r="H173" s="8">
        <v>263</v>
      </c>
      <c r="I173" s="8">
        <v>26</v>
      </c>
      <c r="J173" s="8">
        <v>292</v>
      </c>
      <c r="K173" s="5">
        <f t="shared" si="28"/>
        <v>289</v>
      </c>
      <c r="L173" s="10">
        <f t="shared" si="29"/>
        <v>0.4974182444061962</v>
      </c>
    </row>
    <row r="174" spans="1:12" ht="12.75">
      <c r="A174" s="7" t="s">
        <v>202</v>
      </c>
      <c r="B174" s="7" t="s">
        <v>203</v>
      </c>
      <c r="C174" s="8">
        <v>21112</v>
      </c>
      <c r="D174" s="7" t="s">
        <v>208</v>
      </c>
      <c r="E174" s="9">
        <f t="shared" si="27"/>
        <v>172</v>
      </c>
      <c r="F174" s="5" t="s">
        <v>29</v>
      </c>
      <c r="G174" s="8">
        <v>4</v>
      </c>
      <c r="H174" s="8">
        <v>83</v>
      </c>
      <c r="I174" s="8">
        <v>6</v>
      </c>
      <c r="J174" s="8">
        <v>83</v>
      </c>
      <c r="K174" s="5">
        <f t="shared" si="28"/>
        <v>89</v>
      </c>
      <c r="L174" s="10">
        <f t="shared" si="29"/>
        <v>0.5174418604651163</v>
      </c>
    </row>
    <row r="175" spans="1:12" ht="13.5" thickBot="1">
      <c r="A175" s="7" t="s">
        <v>202</v>
      </c>
      <c r="B175" s="7" t="s">
        <v>203</v>
      </c>
      <c r="C175" s="11">
        <v>21114</v>
      </c>
      <c r="D175" s="7" t="s">
        <v>209</v>
      </c>
      <c r="E175" s="12">
        <f t="shared" si="27"/>
        <v>237</v>
      </c>
      <c r="F175" s="5" t="s">
        <v>14</v>
      </c>
      <c r="G175" s="8">
        <v>4</v>
      </c>
      <c r="H175" s="11">
        <v>75</v>
      </c>
      <c r="I175" s="11">
        <v>21</v>
      </c>
      <c r="J175" s="11">
        <v>141</v>
      </c>
      <c r="K175" s="24">
        <f t="shared" si="28"/>
        <v>96</v>
      </c>
      <c r="L175" s="25">
        <f t="shared" si="29"/>
        <v>0.4050632911392405</v>
      </c>
    </row>
    <row r="176" spans="1:12" s="23" customFormat="1" ht="12.75">
      <c r="A176" s="60"/>
      <c r="B176" s="61" t="s">
        <v>210</v>
      </c>
      <c r="C176" s="92">
        <f>COUNT(C170:C175)</f>
        <v>6</v>
      </c>
      <c r="D176" s="91" t="s">
        <v>22</v>
      </c>
      <c r="E176" s="79">
        <f>SUBTOTAL(9,E170:E175)</f>
        <v>2044</v>
      </c>
      <c r="F176" s="80"/>
      <c r="G176" s="80"/>
      <c r="H176" s="79">
        <f>SUBTOTAL(9,H170:H175)</f>
        <v>1111</v>
      </c>
      <c r="I176" s="79">
        <f>SUBTOTAL(9,I170:I175)</f>
        <v>118</v>
      </c>
      <c r="J176" s="79">
        <f>SUBTOTAL(9,J170:J175)</f>
        <v>815</v>
      </c>
      <c r="K176" s="79">
        <f>SUBTOTAL(9,K170:K175)</f>
        <v>1229</v>
      </c>
      <c r="L176" s="131">
        <f t="shared" si="29"/>
        <v>0.6012720156555773</v>
      </c>
    </row>
    <row r="178" spans="1:12" ht="13.5" thickBot="1">
      <c r="A178" s="7" t="s">
        <v>211</v>
      </c>
      <c r="B178" s="7" t="s">
        <v>212</v>
      </c>
      <c r="C178" s="11">
        <v>22101</v>
      </c>
      <c r="D178" s="7" t="s">
        <v>213</v>
      </c>
      <c r="E178" s="12">
        <f>+H178+I178+J178</f>
        <v>114</v>
      </c>
      <c r="F178" s="5" t="s">
        <v>29</v>
      </c>
      <c r="G178" s="8">
        <v>12</v>
      </c>
      <c r="H178" s="11">
        <v>7</v>
      </c>
      <c r="I178" s="11">
        <v>3</v>
      </c>
      <c r="J178" s="11">
        <v>104</v>
      </c>
      <c r="K178" s="24">
        <f>+H178+I178</f>
        <v>10</v>
      </c>
      <c r="L178" s="25">
        <f t="shared" si="29"/>
        <v>0.08771929824561403</v>
      </c>
    </row>
    <row r="179" spans="1:12" s="23" customFormat="1" ht="12.75">
      <c r="A179" s="60"/>
      <c r="B179" s="61" t="s">
        <v>214</v>
      </c>
      <c r="C179" s="92">
        <f>COUNT(C178)</f>
        <v>1</v>
      </c>
      <c r="D179" s="91" t="s">
        <v>22</v>
      </c>
      <c r="E179" s="114">
        <f>SUBTOTAL(9,E178)</f>
        <v>114</v>
      </c>
      <c r="F179" s="80"/>
      <c r="G179" s="80"/>
      <c r="H179" s="114">
        <f>SUBTOTAL(9,H178)</f>
        <v>7</v>
      </c>
      <c r="I179" s="114">
        <f>SUBTOTAL(9,I178)</f>
        <v>3</v>
      </c>
      <c r="J179" s="114">
        <f>SUBTOTAL(9,J178)</f>
        <v>104</v>
      </c>
      <c r="K179" s="114">
        <f>SUBTOTAL(9,K178)</f>
        <v>10</v>
      </c>
      <c r="L179" s="131">
        <f>K179/E179</f>
        <v>0.08771929824561403</v>
      </c>
    </row>
    <row r="181" spans="1:12" ht="12.75">
      <c r="A181" s="7" t="s">
        <v>215</v>
      </c>
      <c r="B181" s="7" t="s">
        <v>216</v>
      </c>
      <c r="C181" s="8">
        <v>23105</v>
      </c>
      <c r="D181" s="7" t="s">
        <v>217</v>
      </c>
      <c r="E181" s="9">
        <f aca="true" t="shared" si="30" ref="E181:E188">+H181+I181+J181</f>
        <v>400</v>
      </c>
      <c r="F181" s="8">
        <v>6</v>
      </c>
      <c r="G181" s="8">
        <v>8</v>
      </c>
      <c r="H181" s="8">
        <v>35</v>
      </c>
      <c r="I181" s="8">
        <v>13</v>
      </c>
      <c r="J181" s="8">
        <v>352</v>
      </c>
      <c r="K181" s="5">
        <f>+H181+I181</f>
        <v>48</v>
      </c>
      <c r="L181" s="10">
        <f>K181/E181</f>
        <v>0.12</v>
      </c>
    </row>
    <row r="182" spans="1:12" ht="12.75">
      <c r="A182" s="7" t="s">
        <v>215</v>
      </c>
      <c r="B182" s="7" t="s">
        <v>216</v>
      </c>
      <c r="C182" s="8">
        <v>23108</v>
      </c>
      <c r="D182" s="7" t="s">
        <v>218</v>
      </c>
      <c r="E182" s="9">
        <f t="shared" si="30"/>
        <v>1548</v>
      </c>
      <c r="F182" s="8">
        <v>9</v>
      </c>
      <c r="G182" s="8">
        <v>12</v>
      </c>
      <c r="H182" s="8">
        <v>207</v>
      </c>
      <c r="I182" s="8">
        <v>37</v>
      </c>
      <c r="J182" s="8">
        <v>1304</v>
      </c>
      <c r="K182" s="5">
        <f aca="true" t="shared" si="31" ref="K182:K188">+H182+I182</f>
        <v>244</v>
      </c>
      <c r="L182" s="10">
        <f aca="true" t="shared" si="32" ref="L182:L189">K182/E182</f>
        <v>0.15762273901808785</v>
      </c>
    </row>
    <row r="183" spans="1:12" ht="12.75">
      <c r="A183" s="7" t="s">
        <v>215</v>
      </c>
      <c r="B183" s="7" t="s">
        <v>216</v>
      </c>
      <c r="C183" s="8">
        <v>23109</v>
      </c>
      <c r="D183" s="7" t="s">
        <v>219</v>
      </c>
      <c r="E183" s="9">
        <f t="shared" si="30"/>
        <v>297</v>
      </c>
      <c r="F183" s="5" t="s">
        <v>14</v>
      </c>
      <c r="G183" s="8">
        <v>5</v>
      </c>
      <c r="H183" s="8">
        <v>90</v>
      </c>
      <c r="I183" s="8">
        <v>10</v>
      </c>
      <c r="J183" s="8">
        <v>197</v>
      </c>
      <c r="K183" s="5">
        <f t="shared" si="31"/>
        <v>100</v>
      </c>
      <c r="L183" s="10">
        <f t="shared" si="32"/>
        <v>0.3367003367003367</v>
      </c>
    </row>
    <row r="184" spans="1:12" ht="12.75">
      <c r="A184" s="7" t="s">
        <v>215</v>
      </c>
      <c r="B184" s="7" t="s">
        <v>216</v>
      </c>
      <c r="C184" s="8">
        <v>23110</v>
      </c>
      <c r="D184" s="7" t="s">
        <v>220</v>
      </c>
      <c r="E184" s="9">
        <f t="shared" si="30"/>
        <v>269</v>
      </c>
      <c r="F184" s="5" t="s">
        <v>20</v>
      </c>
      <c r="G184" s="8">
        <v>5</v>
      </c>
      <c r="H184" s="8">
        <v>48</v>
      </c>
      <c r="I184" s="8">
        <v>6</v>
      </c>
      <c r="J184" s="8">
        <v>215</v>
      </c>
      <c r="K184" s="5">
        <f t="shared" si="31"/>
        <v>54</v>
      </c>
      <c r="L184" s="10">
        <f t="shared" si="32"/>
        <v>0.20074349442379183</v>
      </c>
    </row>
    <row r="185" spans="1:12" ht="12.75">
      <c r="A185" s="7" t="s">
        <v>215</v>
      </c>
      <c r="B185" s="7" t="s">
        <v>216</v>
      </c>
      <c r="C185" s="8">
        <v>23111</v>
      </c>
      <c r="D185" s="7" t="s">
        <v>221</v>
      </c>
      <c r="E185" s="9">
        <f t="shared" si="30"/>
        <v>453</v>
      </c>
      <c r="F185" s="5" t="s">
        <v>20</v>
      </c>
      <c r="G185" s="8">
        <v>5</v>
      </c>
      <c r="H185" s="8">
        <v>39</v>
      </c>
      <c r="I185" s="8">
        <v>14</v>
      </c>
      <c r="J185" s="8">
        <v>400</v>
      </c>
      <c r="K185" s="5">
        <f t="shared" si="31"/>
        <v>53</v>
      </c>
      <c r="L185" s="10">
        <f t="shared" si="32"/>
        <v>0.11699779249448124</v>
      </c>
    </row>
    <row r="186" spans="1:12" ht="12.75">
      <c r="A186" s="7" t="s">
        <v>215</v>
      </c>
      <c r="B186" s="7" t="s">
        <v>216</v>
      </c>
      <c r="C186" s="8">
        <v>23112</v>
      </c>
      <c r="D186" s="7" t="s">
        <v>222</v>
      </c>
      <c r="E186" s="9">
        <f t="shared" si="30"/>
        <v>531</v>
      </c>
      <c r="F186" s="8">
        <v>6</v>
      </c>
      <c r="G186" s="8">
        <v>8</v>
      </c>
      <c r="H186" s="8">
        <v>118</v>
      </c>
      <c r="I186" s="8">
        <v>14</v>
      </c>
      <c r="J186" s="8">
        <v>399</v>
      </c>
      <c r="K186" s="5">
        <f t="shared" si="31"/>
        <v>132</v>
      </c>
      <c r="L186" s="10">
        <f t="shared" si="32"/>
        <v>0.24858757062146894</v>
      </c>
    </row>
    <row r="187" spans="1:12" ht="12.75">
      <c r="A187" s="7" t="s">
        <v>215</v>
      </c>
      <c r="B187" s="7" t="s">
        <v>216</v>
      </c>
      <c r="C187" s="8">
        <v>23113</v>
      </c>
      <c r="D187" s="7" t="s">
        <v>223</v>
      </c>
      <c r="E187" s="9">
        <f t="shared" si="30"/>
        <v>340</v>
      </c>
      <c r="F187" s="5" t="s">
        <v>29</v>
      </c>
      <c r="G187" s="8">
        <v>5</v>
      </c>
      <c r="H187" s="8">
        <v>173</v>
      </c>
      <c r="I187" s="8">
        <v>10</v>
      </c>
      <c r="J187" s="8">
        <v>157</v>
      </c>
      <c r="K187" s="5">
        <f t="shared" si="31"/>
        <v>183</v>
      </c>
      <c r="L187" s="10">
        <f t="shared" si="32"/>
        <v>0.538235294117647</v>
      </c>
    </row>
    <row r="188" spans="1:12" ht="13.5" thickBot="1">
      <c r="A188" s="7" t="s">
        <v>215</v>
      </c>
      <c r="B188" s="7" t="s">
        <v>216</v>
      </c>
      <c r="C188" s="11">
        <v>23114</v>
      </c>
      <c r="D188" s="7" t="s">
        <v>224</v>
      </c>
      <c r="E188" s="12">
        <f t="shared" si="30"/>
        <v>436</v>
      </c>
      <c r="F188" s="5" t="s">
        <v>20</v>
      </c>
      <c r="G188" s="8">
        <v>5</v>
      </c>
      <c r="H188" s="11">
        <v>36</v>
      </c>
      <c r="I188" s="11">
        <v>6</v>
      </c>
      <c r="J188" s="11">
        <v>394</v>
      </c>
      <c r="K188" s="24">
        <f t="shared" si="31"/>
        <v>42</v>
      </c>
      <c r="L188" s="25">
        <f t="shared" si="32"/>
        <v>0.0963302752293578</v>
      </c>
    </row>
    <row r="189" spans="1:12" s="23" customFormat="1" ht="12.75">
      <c r="A189" s="60"/>
      <c r="B189" s="61" t="s">
        <v>225</v>
      </c>
      <c r="C189" s="92">
        <f>COUNT(C181:C188)</f>
        <v>8</v>
      </c>
      <c r="D189" s="91" t="s">
        <v>22</v>
      </c>
      <c r="E189" s="132">
        <f>SUBTOTAL(9,E181:E188)</f>
        <v>4274</v>
      </c>
      <c r="F189" s="133"/>
      <c r="G189" s="133"/>
      <c r="H189" s="132">
        <f>SUBTOTAL(9,H181:H188)</f>
        <v>746</v>
      </c>
      <c r="I189" s="132">
        <f>SUBTOTAL(9,I181:I188)</f>
        <v>110</v>
      </c>
      <c r="J189" s="132">
        <f>SUBTOTAL(9,J181:J188)</f>
        <v>3418</v>
      </c>
      <c r="K189" s="132">
        <f>SUBTOTAL(9,K181:K188)</f>
        <v>856</v>
      </c>
      <c r="L189" s="134">
        <f t="shared" si="32"/>
        <v>0.200280767430978</v>
      </c>
    </row>
    <row r="190" spans="7:10" ht="12.75">
      <c r="G190" s="8"/>
      <c r="H190" s="8"/>
      <c r="I190" s="8"/>
      <c r="J190" s="8"/>
    </row>
    <row r="191" spans="1:12" ht="12.75">
      <c r="A191" s="7" t="s">
        <v>226</v>
      </c>
      <c r="B191" s="7" t="s">
        <v>227</v>
      </c>
      <c r="C191" s="8">
        <v>24103</v>
      </c>
      <c r="D191" s="7" t="s">
        <v>228</v>
      </c>
      <c r="E191" s="9">
        <f aca="true" t="shared" si="33" ref="E191:E199">+H191+I191+J191</f>
        <v>250</v>
      </c>
      <c r="F191" s="5" t="s">
        <v>14</v>
      </c>
      <c r="G191" s="8">
        <v>5</v>
      </c>
      <c r="H191" s="8">
        <v>127</v>
      </c>
      <c r="I191" s="8">
        <v>22</v>
      </c>
      <c r="J191" s="8">
        <v>101</v>
      </c>
      <c r="K191" s="5">
        <f>+H191+I191</f>
        <v>149</v>
      </c>
      <c r="L191" s="10">
        <f>K191/E191</f>
        <v>0.596</v>
      </c>
    </row>
    <row r="192" spans="1:12" ht="12.75">
      <c r="A192" s="7" t="s">
        <v>226</v>
      </c>
      <c r="B192" s="7" t="s">
        <v>227</v>
      </c>
      <c r="C192" s="8">
        <v>24105</v>
      </c>
      <c r="D192" s="7" t="s">
        <v>229</v>
      </c>
      <c r="E192" s="9">
        <f t="shared" si="33"/>
        <v>1021</v>
      </c>
      <c r="F192" s="8">
        <v>9</v>
      </c>
      <c r="G192" s="8">
        <v>12</v>
      </c>
      <c r="H192" s="8">
        <v>334</v>
      </c>
      <c r="I192" s="8">
        <v>62</v>
      </c>
      <c r="J192" s="8">
        <v>625</v>
      </c>
      <c r="K192" s="5">
        <f aca="true" t="shared" si="34" ref="K192:K199">+H192+I192</f>
        <v>396</v>
      </c>
      <c r="L192" s="10">
        <f aca="true" t="shared" si="35" ref="L192:L200">K192/E192</f>
        <v>0.3878550440744368</v>
      </c>
    </row>
    <row r="193" spans="1:12" ht="12.75">
      <c r="A193" s="7" t="s">
        <v>226</v>
      </c>
      <c r="B193" s="7" t="s">
        <v>227</v>
      </c>
      <c r="C193" s="8">
        <v>24106</v>
      </c>
      <c r="D193" s="7" t="s">
        <v>230</v>
      </c>
      <c r="E193" s="9">
        <f t="shared" si="33"/>
        <v>294</v>
      </c>
      <c r="F193" s="5" t="s">
        <v>20</v>
      </c>
      <c r="G193" s="8">
        <v>5</v>
      </c>
      <c r="H193" s="8">
        <v>79</v>
      </c>
      <c r="I193" s="8">
        <v>11</v>
      </c>
      <c r="J193" s="8">
        <v>204</v>
      </c>
      <c r="K193" s="5">
        <f t="shared" si="34"/>
        <v>90</v>
      </c>
      <c r="L193" s="10">
        <f t="shared" si="35"/>
        <v>0.30612244897959184</v>
      </c>
    </row>
    <row r="194" spans="1:12" ht="12.75">
      <c r="A194" s="7" t="s">
        <v>226</v>
      </c>
      <c r="B194" s="7" t="s">
        <v>227</v>
      </c>
      <c r="C194" s="8">
        <v>24107</v>
      </c>
      <c r="D194" s="7" t="s">
        <v>231</v>
      </c>
      <c r="E194" s="9">
        <f t="shared" si="33"/>
        <v>275</v>
      </c>
      <c r="F194" s="5" t="s">
        <v>20</v>
      </c>
      <c r="G194" s="8">
        <v>5</v>
      </c>
      <c r="H194" s="8">
        <v>79</v>
      </c>
      <c r="I194" s="8">
        <v>17</v>
      </c>
      <c r="J194" s="8">
        <v>179</v>
      </c>
      <c r="K194" s="5">
        <f t="shared" si="34"/>
        <v>96</v>
      </c>
      <c r="L194" s="10">
        <f t="shared" si="35"/>
        <v>0.3490909090909091</v>
      </c>
    </row>
    <row r="195" spans="1:12" ht="12.75">
      <c r="A195" s="7" t="s">
        <v>226</v>
      </c>
      <c r="B195" s="7" t="s">
        <v>227</v>
      </c>
      <c r="C195" s="8">
        <v>24108</v>
      </c>
      <c r="D195" s="7" t="s">
        <v>232</v>
      </c>
      <c r="E195" s="9">
        <f t="shared" si="33"/>
        <v>211</v>
      </c>
      <c r="F195" s="5" t="s">
        <v>20</v>
      </c>
      <c r="G195" s="8">
        <v>5</v>
      </c>
      <c r="H195" s="8">
        <v>59</v>
      </c>
      <c r="I195" s="8">
        <v>12</v>
      </c>
      <c r="J195" s="8">
        <v>140</v>
      </c>
      <c r="K195" s="5">
        <f t="shared" si="34"/>
        <v>71</v>
      </c>
      <c r="L195" s="10">
        <f t="shared" si="35"/>
        <v>0.33649289099526064</v>
      </c>
    </row>
    <row r="196" spans="1:12" ht="12.75">
      <c r="A196" s="7" t="s">
        <v>226</v>
      </c>
      <c r="B196" s="7" t="s">
        <v>227</v>
      </c>
      <c r="C196" s="8">
        <v>24109</v>
      </c>
      <c r="D196" s="7" t="s">
        <v>233</v>
      </c>
      <c r="E196" s="9">
        <f t="shared" si="33"/>
        <v>243</v>
      </c>
      <c r="F196" s="5" t="s">
        <v>14</v>
      </c>
      <c r="G196" s="8">
        <v>5</v>
      </c>
      <c r="H196" s="8">
        <v>88</v>
      </c>
      <c r="I196" s="8">
        <v>20</v>
      </c>
      <c r="J196" s="8">
        <v>135</v>
      </c>
      <c r="K196" s="5">
        <f t="shared" si="34"/>
        <v>108</v>
      </c>
      <c r="L196" s="10">
        <f t="shared" si="35"/>
        <v>0.4444444444444444</v>
      </c>
    </row>
    <row r="197" spans="1:12" ht="12.75">
      <c r="A197" s="7" t="s">
        <v>226</v>
      </c>
      <c r="B197" s="7" t="s">
        <v>227</v>
      </c>
      <c r="C197" s="8">
        <v>24110</v>
      </c>
      <c r="D197" s="7" t="s">
        <v>234</v>
      </c>
      <c r="E197" s="9">
        <f t="shared" si="33"/>
        <v>329</v>
      </c>
      <c r="F197" s="5" t="s">
        <v>14</v>
      </c>
      <c r="G197" s="8">
        <v>5</v>
      </c>
      <c r="H197" s="8">
        <v>77</v>
      </c>
      <c r="I197" s="8">
        <v>21</v>
      </c>
      <c r="J197" s="8">
        <v>231</v>
      </c>
      <c r="K197" s="5">
        <f t="shared" si="34"/>
        <v>98</v>
      </c>
      <c r="L197" s="10">
        <f t="shared" si="35"/>
        <v>0.2978723404255319</v>
      </c>
    </row>
    <row r="198" spans="1:12" ht="12.75">
      <c r="A198" s="7" t="s">
        <v>226</v>
      </c>
      <c r="B198" s="7" t="s">
        <v>227</v>
      </c>
      <c r="C198" s="8">
        <v>24111</v>
      </c>
      <c r="D198" s="7" t="s">
        <v>235</v>
      </c>
      <c r="E198" s="9">
        <f t="shared" si="33"/>
        <v>341</v>
      </c>
      <c r="F198" s="8">
        <v>6</v>
      </c>
      <c r="G198" s="8">
        <v>8</v>
      </c>
      <c r="H198" s="8">
        <v>140</v>
      </c>
      <c r="I198" s="8">
        <v>21</v>
      </c>
      <c r="J198" s="8">
        <v>180</v>
      </c>
      <c r="K198" s="5">
        <f t="shared" si="34"/>
        <v>161</v>
      </c>
      <c r="L198" s="10">
        <f t="shared" si="35"/>
        <v>0.47214076246334313</v>
      </c>
    </row>
    <row r="199" spans="1:12" ht="13.5" thickBot="1">
      <c r="A199" s="7" t="s">
        <v>226</v>
      </c>
      <c r="B199" s="7" t="s">
        <v>227</v>
      </c>
      <c r="C199" s="11">
        <v>24112</v>
      </c>
      <c r="D199" s="7" t="s">
        <v>236</v>
      </c>
      <c r="E199" s="12">
        <f t="shared" si="33"/>
        <v>383</v>
      </c>
      <c r="F199" s="8">
        <v>6</v>
      </c>
      <c r="G199" s="8">
        <v>8</v>
      </c>
      <c r="H199" s="11">
        <v>136</v>
      </c>
      <c r="I199" s="11">
        <v>41</v>
      </c>
      <c r="J199" s="11">
        <v>206</v>
      </c>
      <c r="K199" s="24">
        <f t="shared" si="34"/>
        <v>177</v>
      </c>
      <c r="L199" s="25">
        <f t="shared" si="35"/>
        <v>0.4621409921671018</v>
      </c>
    </row>
    <row r="200" spans="1:12" s="23" customFormat="1" ht="12.75">
      <c r="A200" s="60"/>
      <c r="B200" s="61" t="s">
        <v>237</v>
      </c>
      <c r="C200" s="92">
        <f>COUNT(C191:C199)</f>
        <v>9</v>
      </c>
      <c r="D200" s="91" t="s">
        <v>22</v>
      </c>
      <c r="E200" s="132">
        <f>SUBTOTAL(9,E191:E199)</f>
        <v>3347</v>
      </c>
      <c r="F200" s="133"/>
      <c r="G200" s="133"/>
      <c r="H200" s="132">
        <f>SUBTOTAL(9,H191:H199)</f>
        <v>1119</v>
      </c>
      <c r="I200" s="132">
        <f>SUBTOTAL(9,I191:I199)</f>
        <v>227</v>
      </c>
      <c r="J200" s="132">
        <f>SUBTOTAL(9,J191:J199)</f>
        <v>2001</v>
      </c>
      <c r="K200" s="132">
        <f>SUBTOTAL(9,K191:K199)</f>
        <v>1346</v>
      </c>
      <c r="L200" s="134">
        <f t="shared" si="35"/>
        <v>0.4021511801613385</v>
      </c>
    </row>
    <row r="201" spans="6:10" ht="12.75">
      <c r="F201" s="8"/>
      <c r="G201" s="8"/>
      <c r="H201" s="8"/>
      <c r="I201" s="8"/>
      <c r="J201" s="8"/>
    </row>
    <row r="202" spans="1:12" s="23" customFormat="1" ht="13.5" thickBot="1">
      <c r="A202" s="119"/>
      <c r="B202" s="120" t="s">
        <v>107</v>
      </c>
      <c r="C202" s="122">
        <v>1</v>
      </c>
      <c r="D202" s="120" t="s">
        <v>238</v>
      </c>
      <c r="E202" s="122">
        <v>8</v>
      </c>
      <c r="F202" s="121">
        <v>9</v>
      </c>
      <c r="G202" s="121">
        <v>12</v>
      </c>
      <c r="H202" s="122">
        <v>0</v>
      </c>
      <c r="I202" s="122">
        <v>1</v>
      </c>
      <c r="J202" s="122"/>
      <c r="K202" s="123">
        <f>+H202+I202</f>
        <v>1</v>
      </c>
      <c r="L202" s="25">
        <f>K202/E202</f>
        <v>0.125</v>
      </c>
    </row>
    <row r="203" spans="1:12" ht="12.75">
      <c r="A203" s="93"/>
      <c r="B203" s="93"/>
      <c r="C203" s="135">
        <f>COUNT(C202)</f>
        <v>1</v>
      </c>
      <c r="D203" s="95" t="s">
        <v>109</v>
      </c>
      <c r="E203" s="96">
        <f>SUBTOTAL(9,E202)</f>
        <v>8</v>
      </c>
      <c r="F203" s="97"/>
      <c r="G203" s="97"/>
      <c r="H203" s="96">
        <f>SUBTOTAL(9,H202)</f>
        <v>0</v>
      </c>
      <c r="I203" s="96">
        <f>SUBTOTAL(9,I202)</f>
        <v>1</v>
      </c>
      <c r="J203" s="98"/>
      <c r="K203" s="96">
        <f>SUBTOTAL(9,K202)</f>
        <v>1</v>
      </c>
      <c r="L203" s="99">
        <f>K203/E203</f>
        <v>0.125</v>
      </c>
    </row>
    <row r="204" spans="6:10" ht="12.75">
      <c r="F204" s="8"/>
      <c r="G204" s="8"/>
      <c r="H204" s="8"/>
      <c r="I204" s="8"/>
      <c r="J204" s="8"/>
    </row>
    <row r="205" spans="1:12" s="59" customFormat="1" ht="12.75">
      <c r="A205" s="52"/>
      <c r="B205" s="136" t="s">
        <v>239</v>
      </c>
      <c r="C205" s="54">
        <f>+C200+C203</f>
        <v>10</v>
      </c>
      <c r="D205" s="55" t="s">
        <v>240</v>
      </c>
      <c r="E205" s="56">
        <f>SUBTOTAL(9,E191:E204)</f>
        <v>3355</v>
      </c>
      <c r="F205" s="57"/>
      <c r="G205" s="57"/>
      <c r="H205" s="56">
        <f>SUBTOTAL(9,H191:H204)</f>
        <v>1119</v>
      </c>
      <c r="I205" s="56">
        <f>SUBTOTAL(9,I191:I204)</f>
        <v>228</v>
      </c>
      <c r="J205" s="54"/>
      <c r="K205" s="56">
        <f>SUBTOTAL(9,K191:K204)</f>
        <v>1347</v>
      </c>
      <c r="L205" s="58">
        <f>K205/E205</f>
        <v>0.4014903129657228</v>
      </c>
    </row>
    <row r="206" spans="6:10" ht="12.75">
      <c r="F206" s="8"/>
      <c r="G206" s="8"/>
      <c r="H206" s="8"/>
      <c r="I206" s="8"/>
      <c r="J206" s="8"/>
    </row>
    <row r="207" spans="1:12" ht="12.75">
      <c r="A207" s="7" t="s">
        <v>241</v>
      </c>
      <c r="B207" s="7" t="s">
        <v>242</v>
      </c>
      <c r="C207" s="8">
        <v>25106</v>
      </c>
      <c r="D207" s="7" t="s">
        <v>243</v>
      </c>
      <c r="E207" s="9">
        <f>+H207+I207+J207</f>
        <v>359</v>
      </c>
      <c r="F207" s="8">
        <v>3</v>
      </c>
      <c r="G207" s="8">
        <v>5</v>
      </c>
      <c r="H207" s="8">
        <v>46</v>
      </c>
      <c r="I207" s="8">
        <v>21</v>
      </c>
      <c r="J207" s="8">
        <v>292</v>
      </c>
      <c r="K207" s="5">
        <f>+H207+I207</f>
        <v>67</v>
      </c>
      <c r="L207" s="10">
        <f>K207/E207</f>
        <v>0.18662952646239556</v>
      </c>
    </row>
    <row r="208" spans="1:12" ht="12.75">
      <c r="A208" s="7" t="s">
        <v>241</v>
      </c>
      <c r="B208" s="7" t="s">
        <v>242</v>
      </c>
      <c r="C208" s="8">
        <v>25108</v>
      </c>
      <c r="D208" s="7" t="s">
        <v>244</v>
      </c>
      <c r="E208" s="9">
        <f>+H208+I208+J208</f>
        <v>533</v>
      </c>
      <c r="F208" s="8">
        <v>9</v>
      </c>
      <c r="G208" s="8">
        <v>12</v>
      </c>
      <c r="H208" s="8">
        <v>47</v>
      </c>
      <c r="I208" s="8">
        <v>22</v>
      </c>
      <c r="J208" s="8">
        <v>464</v>
      </c>
      <c r="K208" s="5">
        <f>+H208+I208</f>
        <v>69</v>
      </c>
      <c r="L208" s="10">
        <f>K208/E208</f>
        <v>0.1294559099437148</v>
      </c>
    </row>
    <row r="209" spans="1:12" ht="12.75">
      <c r="A209" s="7" t="s">
        <v>241</v>
      </c>
      <c r="B209" s="7" t="s">
        <v>242</v>
      </c>
      <c r="C209" s="8">
        <v>25109</v>
      </c>
      <c r="D209" s="7" t="s">
        <v>245</v>
      </c>
      <c r="E209" s="9">
        <f>+H209+I209+J209</f>
        <v>397</v>
      </c>
      <c r="F209" s="8">
        <v>6</v>
      </c>
      <c r="G209" s="8">
        <v>8</v>
      </c>
      <c r="H209" s="8">
        <v>39</v>
      </c>
      <c r="I209" s="8">
        <v>19</v>
      </c>
      <c r="J209" s="8">
        <v>339</v>
      </c>
      <c r="K209" s="5">
        <f>+H209+I209</f>
        <v>58</v>
      </c>
      <c r="L209" s="10">
        <f>K209/E209</f>
        <v>0.14609571788413098</v>
      </c>
    </row>
    <row r="210" spans="1:12" ht="13.5" thickBot="1">
      <c r="A210" s="7" t="s">
        <v>241</v>
      </c>
      <c r="B210" s="7" t="s">
        <v>242</v>
      </c>
      <c r="C210" s="11">
        <v>25110</v>
      </c>
      <c r="D210" s="7" t="s">
        <v>246</v>
      </c>
      <c r="E210" s="12">
        <f>+H210+I210+J210</f>
        <v>426</v>
      </c>
      <c r="F210" s="5" t="s">
        <v>14</v>
      </c>
      <c r="G210" s="8">
        <v>3</v>
      </c>
      <c r="H210" s="11">
        <v>53</v>
      </c>
      <c r="I210" s="11">
        <v>27</v>
      </c>
      <c r="J210" s="11">
        <v>346</v>
      </c>
      <c r="K210" s="24">
        <f>+H210+I210</f>
        <v>80</v>
      </c>
      <c r="L210" s="25">
        <f>K210/E210</f>
        <v>0.18779342723004694</v>
      </c>
    </row>
    <row r="211" spans="1:12" s="23" customFormat="1" ht="12.75">
      <c r="A211" s="60"/>
      <c r="B211" s="61" t="s">
        <v>247</v>
      </c>
      <c r="C211" s="92">
        <f>COUNT(C207:C210)</f>
        <v>4</v>
      </c>
      <c r="D211" s="91" t="s">
        <v>22</v>
      </c>
      <c r="E211" s="132">
        <f>SUBTOTAL(9,E207:E210)</f>
        <v>1715</v>
      </c>
      <c r="F211" s="133"/>
      <c r="G211" s="133"/>
      <c r="H211" s="132">
        <f>SUBTOTAL(9,H207:H210)</f>
        <v>185</v>
      </c>
      <c r="I211" s="132">
        <f>SUBTOTAL(9,I207:I210)</f>
        <v>89</v>
      </c>
      <c r="J211" s="132">
        <f>SUBTOTAL(9,J207:J210)</f>
        <v>1441</v>
      </c>
      <c r="K211" s="132">
        <f>SUBTOTAL(9,K207:K210)</f>
        <v>274</v>
      </c>
      <c r="L211" s="134">
        <f>K211/E211</f>
        <v>0.1597667638483965</v>
      </c>
    </row>
    <row r="212" spans="7:10" ht="12.75">
      <c r="G212" s="8"/>
      <c r="H212" s="8"/>
      <c r="I212" s="8"/>
      <c r="J212" s="8"/>
    </row>
    <row r="213" spans="1:12" ht="12.75">
      <c r="A213" s="7" t="s">
        <v>248</v>
      </c>
      <c r="B213" s="7" t="s">
        <v>249</v>
      </c>
      <c r="C213" s="8">
        <v>26103</v>
      </c>
      <c r="D213" s="7" t="s">
        <v>250</v>
      </c>
      <c r="E213" s="9">
        <f aca="true" t="shared" si="36" ref="E213:E228">+H213+I213+J213</f>
        <v>313</v>
      </c>
      <c r="F213" s="8">
        <v>7</v>
      </c>
      <c r="G213" s="8">
        <v>8</v>
      </c>
      <c r="H213" s="8">
        <v>233</v>
      </c>
      <c r="I213" s="8">
        <v>31</v>
      </c>
      <c r="J213" s="8">
        <v>49</v>
      </c>
      <c r="K213" s="5">
        <f>+H213+I213</f>
        <v>264</v>
      </c>
      <c r="L213" s="10">
        <f>K213/E213</f>
        <v>0.8434504792332268</v>
      </c>
    </row>
    <row r="214" spans="1:12" ht="12.75">
      <c r="A214" s="7" t="s">
        <v>248</v>
      </c>
      <c r="B214" s="7" t="s">
        <v>249</v>
      </c>
      <c r="C214" s="8">
        <v>26105</v>
      </c>
      <c r="D214" s="7" t="s">
        <v>251</v>
      </c>
      <c r="E214" s="9">
        <f t="shared" si="36"/>
        <v>1157</v>
      </c>
      <c r="F214" s="8">
        <v>9</v>
      </c>
      <c r="G214" s="8">
        <v>12</v>
      </c>
      <c r="H214" s="8">
        <v>642</v>
      </c>
      <c r="I214" s="8">
        <v>99</v>
      </c>
      <c r="J214" s="8">
        <v>416</v>
      </c>
      <c r="K214" s="5">
        <f aca="true" t="shared" si="37" ref="K214:K229">+H214+I214</f>
        <v>741</v>
      </c>
      <c r="L214" s="10">
        <f aca="true" t="shared" si="38" ref="L214:L233">K214/E214</f>
        <v>0.6404494382022472</v>
      </c>
    </row>
    <row r="215" spans="1:12" ht="12.75">
      <c r="A215" s="7" t="s">
        <v>248</v>
      </c>
      <c r="B215" s="7" t="s">
        <v>249</v>
      </c>
      <c r="C215" s="8">
        <v>26106</v>
      </c>
      <c r="D215" s="7" t="s">
        <v>252</v>
      </c>
      <c r="E215" s="9">
        <f t="shared" si="36"/>
        <v>516</v>
      </c>
      <c r="F215" s="8">
        <v>7</v>
      </c>
      <c r="G215" s="8">
        <v>8</v>
      </c>
      <c r="H215" s="8">
        <v>392</v>
      </c>
      <c r="I215" s="8">
        <v>51</v>
      </c>
      <c r="J215" s="8">
        <v>73</v>
      </c>
      <c r="K215" s="5">
        <f t="shared" si="37"/>
        <v>443</v>
      </c>
      <c r="L215" s="10">
        <f t="shared" si="38"/>
        <v>0.8585271317829457</v>
      </c>
    </row>
    <row r="216" spans="1:12" ht="12.75">
      <c r="A216" s="7" t="s">
        <v>248</v>
      </c>
      <c r="B216" s="7" t="s">
        <v>249</v>
      </c>
      <c r="C216" s="8">
        <v>26107</v>
      </c>
      <c r="D216" s="7" t="s">
        <v>253</v>
      </c>
      <c r="E216" s="9">
        <f t="shared" si="36"/>
        <v>483</v>
      </c>
      <c r="F216" s="8">
        <v>7</v>
      </c>
      <c r="G216" s="8">
        <v>8</v>
      </c>
      <c r="H216" s="8">
        <v>276</v>
      </c>
      <c r="I216" s="8">
        <v>50</v>
      </c>
      <c r="J216" s="8">
        <v>157</v>
      </c>
      <c r="K216" s="5">
        <f t="shared" si="37"/>
        <v>326</v>
      </c>
      <c r="L216" s="10">
        <f t="shared" si="38"/>
        <v>0.6749482401656315</v>
      </c>
    </row>
    <row r="217" spans="1:12" ht="12.75">
      <c r="A217" s="7" t="s">
        <v>248</v>
      </c>
      <c r="B217" s="7" t="s">
        <v>249</v>
      </c>
      <c r="C217" s="8">
        <v>26109</v>
      </c>
      <c r="D217" s="137" t="s">
        <v>254</v>
      </c>
      <c r="E217" s="9">
        <f t="shared" si="36"/>
        <v>137</v>
      </c>
      <c r="F217" s="8">
        <v>9</v>
      </c>
      <c r="G217" s="8">
        <v>12</v>
      </c>
      <c r="H217" s="8">
        <v>61</v>
      </c>
      <c r="I217" s="8">
        <v>13</v>
      </c>
      <c r="J217" s="8">
        <v>63</v>
      </c>
      <c r="K217" s="5">
        <f t="shared" si="37"/>
        <v>74</v>
      </c>
      <c r="L217" s="10">
        <f t="shared" si="38"/>
        <v>0.5401459854014599</v>
      </c>
    </row>
    <row r="218" spans="1:12" ht="12.75">
      <c r="A218" s="7" t="s">
        <v>248</v>
      </c>
      <c r="B218" s="7" t="s">
        <v>249</v>
      </c>
      <c r="C218" s="8">
        <v>26110</v>
      </c>
      <c r="D218" s="7" t="s">
        <v>255</v>
      </c>
      <c r="E218" s="9">
        <f t="shared" si="36"/>
        <v>564</v>
      </c>
      <c r="F218" s="5" t="s">
        <v>29</v>
      </c>
      <c r="G218" s="8">
        <v>6</v>
      </c>
      <c r="H218" s="8">
        <v>292</v>
      </c>
      <c r="I218" s="8">
        <v>60</v>
      </c>
      <c r="J218" s="8">
        <v>212</v>
      </c>
      <c r="K218" s="5">
        <f t="shared" si="37"/>
        <v>352</v>
      </c>
      <c r="L218" s="10">
        <f t="shared" si="38"/>
        <v>0.624113475177305</v>
      </c>
    </row>
    <row r="219" spans="1:12" ht="12.75">
      <c r="A219" s="7" t="s">
        <v>248</v>
      </c>
      <c r="B219" s="7" t="s">
        <v>249</v>
      </c>
      <c r="C219" s="8">
        <v>26111</v>
      </c>
      <c r="D219" s="7" t="s">
        <v>256</v>
      </c>
      <c r="E219" s="9">
        <f t="shared" si="36"/>
        <v>554</v>
      </c>
      <c r="F219" s="5" t="s">
        <v>29</v>
      </c>
      <c r="G219" s="8">
        <v>6</v>
      </c>
      <c r="H219" s="8">
        <v>327</v>
      </c>
      <c r="I219" s="8">
        <v>70</v>
      </c>
      <c r="J219" s="8">
        <v>157</v>
      </c>
      <c r="K219" s="5">
        <f t="shared" si="37"/>
        <v>397</v>
      </c>
      <c r="L219" s="10">
        <f t="shared" si="38"/>
        <v>0.7166064981949458</v>
      </c>
    </row>
    <row r="220" spans="1:12" ht="12.75">
      <c r="A220" s="7" t="s">
        <v>248</v>
      </c>
      <c r="B220" s="7" t="s">
        <v>249</v>
      </c>
      <c r="C220" s="8">
        <v>26113</v>
      </c>
      <c r="D220" s="7" t="s">
        <v>257</v>
      </c>
      <c r="E220" s="9">
        <f t="shared" si="36"/>
        <v>608</v>
      </c>
      <c r="F220" s="5" t="s">
        <v>14</v>
      </c>
      <c r="G220" s="8">
        <v>6</v>
      </c>
      <c r="H220" s="8">
        <v>356</v>
      </c>
      <c r="I220" s="8">
        <v>40</v>
      </c>
      <c r="J220" s="8">
        <v>212</v>
      </c>
      <c r="K220" s="5">
        <f t="shared" si="37"/>
        <v>396</v>
      </c>
      <c r="L220" s="10">
        <f t="shared" si="38"/>
        <v>0.6513157894736842</v>
      </c>
    </row>
    <row r="221" spans="1:12" ht="12.75">
      <c r="A221" s="7" t="s">
        <v>248</v>
      </c>
      <c r="B221" s="7" t="s">
        <v>249</v>
      </c>
      <c r="C221" s="8">
        <v>26115</v>
      </c>
      <c r="D221" s="7" t="s">
        <v>258</v>
      </c>
      <c r="E221" s="9">
        <f t="shared" si="36"/>
        <v>337</v>
      </c>
      <c r="F221" s="5" t="s">
        <v>147</v>
      </c>
      <c r="G221" s="8">
        <v>6</v>
      </c>
      <c r="H221" s="8">
        <v>173</v>
      </c>
      <c r="I221" s="8">
        <v>43</v>
      </c>
      <c r="J221" s="8">
        <v>121</v>
      </c>
      <c r="K221" s="5">
        <f t="shared" si="37"/>
        <v>216</v>
      </c>
      <c r="L221" s="10">
        <f t="shared" si="38"/>
        <v>0.6409495548961425</v>
      </c>
    </row>
    <row r="222" spans="1:12" ht="12.75">
      <c r="A222" s="7" t="s">
        <v>248</v>
      </c>
      <c r="B222" s="7" t="s">
        <v>249</v>
      </c>
      <c r="C222" s="8">
        <v>26116</v>
      </c>
      <c r="D222" s="7" t="s">
        <v>259</v>
      </c>
      <c r="E222" s="9">
        <f t="shared" si="36"/>
        <v>487</v>
      </c>
      <c r="F222" s="5" t="s">
        <v>29</v>
      </c>
      <c r="G222" s="8">
        <v>6</v>
      </c>
      <c r="H222" s="8">
        <v>336</v>
      </c>
      <c r="I222" s="8">
        <v>42</v>
      </c>
      <c r="J222" s="8">
        <v>109</v>
      </c>
      <c r="K222" s="5">
        <f t="shared" si="37"/>
        <v>378</v>
      </c>
      <c r="L222" s="10">
        <f t="shared" si="38"/>
        <v>0.7761806981519507</v>
      </c>
    </row>
    <row r="223" spans="1:12" ht="12.75">
      <c r="A223" s="7" t="s">
        <v>248</v>
      </c>
      <c r="B223" s="7" t="s">
        <v>249</v>
      </c>
      <c r="C223" s="8">
        <v>26118</v>
      </c>
      <c r="D223" s="7" t="s">
        <v>260</v>
      </c>
      <c r="E223" s="9">
        <f t="shared" si="36"/>
        <v>949</v>
      </c>
      <c r="F223" s="8">
        <v>9</v>
      </c>
      <c r="G223" s="8">
        <v>12</v>
      </c>
      <c r="H223" s="8">
        <v>692</v>
      </c>
      <c r="I223" s="8">
        <v>91</v>
      </c>
      <c r="J223" s="8">
        <v>166</v>
      </c>
      <c r="K223" s="5">
        <f t="shared" si="37"/>
        <v>783</v>
      </c>
      <c r="L223" s="10">
        <f t="shared" si="38"/>
        <v>0.8250790305584826</v>
      </c>
    </row>
    <row r="224" spans="1:12" ht="12.75">
      <c r="A224" s="7" t="s">
        <v>248</v>
      </c>
      <c r="B224" s="7" t="s">
        <v>249</v>
      </c>
      <c r="C224" s="8">
        <v>26119</v>
      </c>
      <c r="D224" s="7" t="s">
        <v>261</v>
      </c>
      <c r="E224" s="9">
        <f t="shared" si="36"/>
        <v>422</v>
      </c>
      <c r="F224" s="5" t="s">
        <v>29</v>
      </c>
      <c r="G224" s="8">
        <v>6</v>
      </c>
      <c r="H224" s="8">
        <v>356</v>
      </c>
      <c r="I224" s="8">
        <v>30</v>
      </c>
      <c r="J224" s="8">
        <v>36</v>
      </c>
      <c r="K224" s="5">
        <f t="shared" si="37"/>
        <v>386</v>
      </c>
      <c r="L224" s="10">
        <f t="shared" si="38"/>
        <v>0.9146919431279621</v>
      </c>
    </row>
    <row r="225" spans="1:12" ht="12.75">
      <c r="A225" s="7" t="s">
        <v>248</v>
      </c>
      <c r="B225" s="7" t="s">
        <v>249</v>
      </c>
      <c r="C225" s="8">
        <v>26120</v>
      </c>
      <c r="D225" s="7" t="s">
        <v>262</v>
      </c>
      <c r="E225" s="9">
        <f t="shared" si="36"/>
        <v>758</v>
      </c>
      <c r="F225" s="5" t="s">
        <v>29</v>
      </c>
      <c r="G225" s="8">
        <v>6</v>
      </c>
      <c r="H225" s="8">
        <v>640</v>
      </c>
      <c r="I225" s="8">
        <v>36</v>
      </c>
      <c r="J225" s="8">
        <v>82</v>
      </c>
      <c r="K225" s="5">
        <f t="shared" si="37"/>
        <v>676</v>
      </c>
      <c r="L225" s="10">
        <f t="shared" si="38"/>
        <v>0.8918205804749341</v>
      </c>
    </row>
    <row r="226" spans="1:12" ht="12.75">
      <c r="A226" s="7" t="s">
        <v>248</v>
      </c>
      <c r="B226" s="7" t="s">
        <v>249</v>
      </c>
      <c r="C226" s="8">
        <v>26121</v>
      </c>
      <c r="D226" s="7" t="s">
        <v>263</v>
      </c>
      <c r="E226" s="9">
        <f t="shared" si="36"/>
        <v>551</v>
      </c>
      <c r="F226" s="5" t="s">
        <v>29</v>
      </c>
      <c r="G226" s="8">
        <v>6</v>
      </c>
      <c r="H226" s="8">
        <v>483</v>
      </c>
      <c r="I226" s="8">
        <v>37</v>
      </c>
      <c r="J226" s="8">
        <v>31</v>
      </c>
      <c r="K226" s="5">
        <f t="shared" si="37"/>
        <v>520</v>
      </c>
      <c r="L226" s="10">
        <f t="shared" si="38"/>
        <v>0.9437386569872959</v>
      </c>
    </row>
    <row r="227" spans="1:12" ht="12.75">
      <c r="A227" s="7" t="s">
        <v>248</v>
      </c>
      <c r="B227" s="7" t="s">
        <v>249</v>
      </c>
      <c r="C227" s="8">
        <v>26122</v>
      </c>
      <c r="D227" s="7" t="s">
        <v>264</v>
      </c>
      <c r="E227" s="9">
        <f t="shared" si="36"/>
        <v>448</v>
      </c>
      <c r="F227" s="5" t="s">
        <v>29</v>
      </c>
      <c r="G227" s="8">
        <v>6</v>
      </c>
      <c r="H227" s="8">
        <v>341</v>
      </c>
      <c r="I227" s="8">
        <v>43</v>
      </c>
      <c r="J227" s="8">
        <v>64</v>
      </c>
      <c r="K227" s="5">
        <f t="shared" si="37"/>
        <v>384</v>
      </c>
      <c r="L227" s="10">
        <f t="shared" si="38"/>
        <v>0.8571428571428571</v>
      </c>
    </row>
    <row r="228" spans="1:12" ht="12.75">
      <c r="A228" s="39" t="s">
        <v>248</v>
      </c>
      <c r="B228" s="39" t="s">
        <v>249</v>
      </c>
      <c r="C228" s="65">
        <v>26125</v>
      </c>
      <c r="D228" s="39" t="s">
        <v>265</v>
      </c>
      <c r="E228" s="63">
        <f t="shared" si="36"/>
        <v>392</v>
      </c>
      <c r="F228" s="64" t="s">
        <v>14</v>
      </c>
      <c r="G228" s="65">
        <v>6</v>
      </c>
      <c r="H228" s="65">
        <v>264</v>
      </c>
      <c r="I228" s="65">
        <v>23</v>
      </c>
      <c r="J228" s="65">
        <v>105</v>
      </c>
      <c r="K228" s="64">
        <f t="shared" si="37"/>
        <v>287</v>
      </c>
      <c r="L228" s="66">
        <f t="shared" si="38"/>
        <v>0.7321428571428571</v>
      </c>
    </row>
    <row r="229" spans="1:12" s="23" customFormat="1" ht="13.5" thickBot="1">
      <c r="A229" s="138">
        <v>26</v>
      </c>
      <c r="B229" s="139" t="s">
        <v>266</v>
      </c>
      <c r="C229" s="140" t="s">
        <v>267</v>
      </c>
      <c r="D229" s="141" t="s">
        <v>268</v>
      </c>
      <c r="E229" s="142">
        <v>101</v>
      </c>
      <c r="F229" s="143">
        <v>9</v>
      </c>
      <c r="G229" s="143">
        <v>12</v>
      </c>
      <c r="H229" s="144">
        <v>68</v>
      </c>
      <c r="I229" s="144">
        <v>2</v>
      </c>
      <c r="J229" s="144"/>
      <c r="K229" s="144">
        <f t="shared" si="37"/>
        <v>70</v>
      </c>
      <c r="L229" s="145">
        <f t="shared" si="38"/>
        <v>0.693069306930693</v>
      </c>
    </row>
    <row r="230" spans="1:12" s="23" customFormat="1" ht="12.75">
      <c r="A230" s="60"/>
      <c r="B230" s="146" t="s">
        <v>269</v>
      </c>
      <c r="C230" s="92">
        <f>COUNT(C213:C228)</f>
        <v>16</v>
      </c>
      <c r="D230" s="91" t="s">
        <v>22</v>
      </c>
      <c r="E230" s="147">
        <f>SUBTOTAL(9,E213:E228)</f>
        <v>8676</v>
      </c>
      <c r="F230" s="148"/>
      <c r="G230" s="148"/>
      <c r="H230" s="147">
        <f>SUBTOTAL(9,H213:H228)</f>
        <v>5864</v>
      </c>
      <c r="I230" s="147">
        <f>SUBTOTAL(9,I213:I228)</f>
        <v>759</v>
      </c>
      <c r="J230" s="147">
        <f>SUBTOTAL(9,J213:J228)</f>
        <v>2053</v>
      </c>
      <c r="K230" s="147">
        <f>SUBTOTAL(9,K213:K228)</f>
        <v>6623</v>
      </c>
      <c r="L230" s="149">
        <f>K230/E230</f>
        <v>0.7633702166897187</v>
      </c>
    </row>
    <row r="232" spans="1:12" ht="12.75">
      <c r="A232" s="7" t="s">
        <v>270</v>
      </c>
      <c r="B232" s="7" t="s">
        <v>42</v>
      </c>
      <c r="C232" s="8">
        <v>26601</v>
      </c>
      <c r="D232" s="7" t="s">
        <v>271</v>
      </c>
      <c r="E232" s="9">
        <f>+H232+I232+J232</f>
        <v>326</v>
      </c>
      <c r="F232" s="5" t="s">
        <v>29</v>
      </c>
      <c r="G232" s="8">
        <v>5</v>
      </c>
      <c r="H232" s="8">
        <v>142</v>
      </c>
      <c r="I232" s="8">
        <v>44</v>
      </c>
      <c r="J232" s="8">
        <v>140</v>
      </c>
      <c r="K232" s="5">
        <f>+H232+I232</f>
        <v>186</v>
      </c>
      <c r="L232" s="10">
        <f t="shared" si="38"/>
        <v>0.5705521472392638</v>
      </c>
    </row>
    <row r="233" spans="1:12" ht="13.5" thickBot="1">
      <c r="A233" s="7" t="s">
        <v>272</v>
      </c>
      <c r="B233" s="7" t="s">
        <v>42</v>
      </c>
      <c r="C233" s="11">
        <v>26602</v>
      </c>
      <c r="D233" s="7" t="s">
        <v>273</v>
      </c>
      <c r="E233" s="12">
        <f>+H233+I233+J233</f>
        <v>166</v>
      </c>
      <c r="F233" s="8">
        <v>9</v>
      </c>
      <c r="G233" s="8">
        <v>12</v>
      </c>
      <c r="H233" s="11">
        <v>104</v>
      </c>
      <c r="I233" s="11">
        <v>27</v>
      </c>
      <c r="J233" s="11">
        <v>35</v>
      </c>
      <c r="K233" s="24">
        <f>+H233+I233</f>
        <v>131</v>
      </c>
      <c r="L233" s="25">
        <f t="shared" si="38"/>
        <v>0.7891566265060241</v>
      </c>
    </row>
    <row r="234" spans="1:12" ht="12.75">
      <c r="A234" s="46"/>
      <c r="B234" s="46"/>
      <c r="C234" s="100">
        <f>COUNT(C232:C233)</f>
        <v>2</v>
      </c>
      <c r="D234" s="48" t="s">
        <v>46</v>
      </c>
      <c r="E234" s="150">
        <f>SUBTOTAL(9,E232:E233)</f>
        <v>492</v>
      </c>
      <c r="F234" s="102"/>
      <c r="G234" s="102"/>
      <c r="H234" s="151">
        <f>SUBTOTAL(9,H232:H233)</f>
        <v>246</v>
      </c>
      <c r="I234" s="151">
        <f>SUBTOTAL(9,I232:I233)</f>
        <v>71</v>
      </c>
      <c r="J234" s="151">
        <f>SUBTOTAL(9,J232:J233)</f>
        <v>175</v>
      </c>
      <c r="K234" s="151">
        <f>SUBTOTAL(9,K232:K233)</f>
        <v>317</v>
      </c>
      <c r="L234" s="152">
        <f>K234/E234</f>
        <v>0.6443089430894309</v>
      </c>
    </row>
    <row r="236" spans="2:12" ht="13.5" thickBot="1">
      <c r="B236" s="7" t="s">
        <v>274</v>
      </c>
      <c r="C236" s="11">
        <v>26333</v>
      </c>
      <c r="D236" s="7" t="s">
        <v>91</v>
      </c>
      <c r="E236" s="12">
        <v>71</v>
      </c>
      <c r="F236" s="5" t="s">
        <v>89</v>
      </c>
      <c r="G236" s="5">
        <v>12</v>
      </c>
      <c r="H236" s="24">
        <v>68</v>
      </c>
      <c r="I236" s="24">
        <v>0</v>
      </c>
      <c r="J236" s="24"/>
      <c r="K236" s="83">
        <f>+H236+I236</f>
        <v>68</v>
      </c>
      <c r="L236" s="25">
        <f>K236/E236</f>
        <v>0.9577464788732394</v>
      </c>
    </row>
    <row r="237" spans="1:12" ht="12.75">
      <c r="A237" s="84"/>
      <c r="B237" s="84"/>
      <c r="C237" s="85">
        <f>COUNT(C236)</f>
        <v>1</v>
      </c>
      <c r="D237" s="86" t="s">
        <v>92</v>
      </c>
      <c r="E237" s="87">
        <f>SUBTOTAL(9,E236)</f>
        <v>71</v>
      </c>
      <c r="F237" s="88"/>
      <c r="G237" s="88"/>
      <c r="H237" s="87">
        <f>SUBTOTAL(9,H236)</f>
        <v>68</v>
      </c>
      <c r="I237" s="87">
        <f>SUBTOTAL(9,I236)</f>
        <v>0</v>
      </c>
      <c r="J237" s="88"/>
      <c r="K237" s="87">
        <f>SUBTOTAL(9,K236)</f>
        <v>68</v>
      </c>
      <c r="L237" s="89">
        <f>K237/E237</f>
        <v>0.9577464788732394</v>
      </c>
    </row>
    <row r="239" spans="1:12" s="59" customFormat="1" ht="12.75">
      <c r="A239" s="52"/>
      <c r="B239" s="136" t="s">
        <v>275</v>
      </c>
      <c r="C239" s="54">
        <f>+C230+C234+C237</f>
        <v>19</v>
      </c>
      <c r="D239" s="55" t="s">
        <v>276</v>
      </c>
      <c r="E239" s="56">
        <f>SUBTOTAL(9,E213:E238)</f>
        <v>9340</v>
      </c>
      <c r="F239" s="57"/>
      <c r="G239" s="57"/>
      <c r="H239" s="56">
        <f>SUBTOTAL(9,H213:H238)</f>
        <v>6246</v>
      </c>
      <c r="I239" s="56">
        <f>SUBTOTAL(9,I213:I238)</f>
        <v>832</v>
      </c>
      <c r="J239" s="54"/>
      <c r="K239" s="56">
        <f>SUBTOTAL(9,K213:K238)</f>
        <v>7078</v>
      </c>
      <c r="L239" s="58">
        <f>K239/E239</f>
        <v>0.7578158458244111</v>
      </c>
    </row>
    <row r="241" spans="1:12" ht="12.75">
      <c r="A241" s="7" t="s">
        <v>277</v>
      </c>
      <c r="B241" s="7" t="s">
        <v>278</v>
      </c>
      <c r="C241" s="8">
        <v>27104</v>
      </c>
      <c r="D241" s="7" t="s">
        <v>279</v>
      </c>
      <c r="E241" s="9">
        <f>+H241+I241+J241</f>
        <v>363</v>
      </c>
      <c r="F241" s="5" t="s">
        <v>20</v>
      </c>
      <c r="G241" s="8">
        <v>3</v>
      </c>
      <c r="H241" s="8">
        <v>58</v>
      </c>
      <c r="I241" s="8">
        <v>2</v>
      </c>
      <c r="J241" s="8">
        <v>303</v>
      </c>
      <c r="K241" s="5">
        <f>+H241+I241</f>
        <v>60</v>
      </c>
      <c r="L241" s="10">
        <f>K241/E241</f>
        <v>0.1652892561983471</v>
      </c>
    </row>
    <row r="242" spans="1:12" ht="12.75">
      <c r="A242" s="7" t="s">
        <v>277</v>
      </c>
      <c r="B242" s="7" t="s">
        <v>278</v>
      </c>
      <c r="C242" s="8">
        <v>27106</v>
      </c>
      <c r="D242" s="7" t="s">
        <v>280</v>
      </c>
      <c r="E242" s="9">
        <f>+H242+I242+J242</f>
        <v>1010</v>
      </c>
      <c r="F242" s="8">
        <v>9</v>
      </c>
      <c r="G242" s="8">
        <v>12</v>
      </c>
      <c r="H242" s="8">
        <v>106</v>
      </c>
      <c r="I242" s="8">
        <v>14</v>
      </c>
      <c r="J242" s="8">
        <v>890</v>
      </c>
      <c r="K242" s="5">
        <f>+H242+I242</f>
        <v>120</v>
      </c>
      <c r="L242" s="10">
        <f>K242/E242</f>
        <v>0.1188118811881188</v>
      </c>
    </row>
    <row r="243" spans="1:12" ht="12.75">
      <c r="A243" s="7" t="s">
        <v>277</v>
      </c>
      <c r="B243" s="7" t="s">
        <v>278</v>
      </c>
      <c r="C243" s="8">
        <v>27111</v>
      </c>
      <c r="D243" s="7" t="s">
        <v>281</v>
      </c>
      <c r="E243" s="9">
        <f>+H243+I243+J243</f>
        <v>334</v>
      </c>
      <c r="F243" s="5" t="s">
        <v>14</v>
      </c>
      <c r="G243" s="8">
        <v>3</v>
      </c>
      <c r="H243" s="8">
        <v>42</v>
      </c>
      <c r="I243" s="8">
        <v>3</v>
      </c>
      <c r="J243" s="8">
        <v>289</v>
      </c>
      <c r="K243" s="5">
        <f>+H243+I243</f>
        <v>45</v>
      </c>
      <c r="L243" s="10">
        <f>K243/E243</f>
        <v>0.1347305389221557</v>
      </c>
    </row>
    <row r="244" spans="1:12" ht="13.5" thickBot="1">
      <c r="A244" s="7" t="s">
        <v>277</v>
      </c>
      <c r="B244" s="7" t="s">
        <v>278</v>
      </c>
      <c r="C244" s="11">
        <v>27112</v>
      </c>
      <c r="D244" s="7" t="s">
        <v>282</v>
      </c>
      <c r="E244" s="12">
        <f>+H244+I244+J244</f>
        <v>980</v>
      </c>
      <c r="F244" s="8">
        <v>4</v>
      </c>
      <c r="G244" s="8">
        <v>8</v>
      </c>
      <c r="H244" s="11">
        <v>122</v>
      </c>
      <c r="I244" s="11">
        <v>28</v>
      </c>
      <c r="J244" s="11">
        <v>830</v>
      </c>
      <c r="K244" s="24">
        <f>+H244+I244</f>
        <v>150</v>
      </c>
      <c r="L244" s="25">
        <f>K244/E244</f>
        <v>0.15306122448979592</v>
      </c>
    </row>
    <row r="245" spans="1:12" s="23" customFormat="1" ht="12.75">
      <c r="A245" s="60"/>
      <c r="B245" s="61" t="s">
        <v>283</v>
      </c>
      <c r="C245" s="92">
        <f>COUNT(C241:C244)</f>
        <v>4</v>
      </c>
      <c r="D245" s="91" t="s">
        <v>22</v>
      </c>
      <c r="E245" s="132">
        <f>SUBTOTAL(9,E241:E244)</f>
        <v>2687</v>
      </c>
      <c r="F245" s="133"/>
      <c r="G245" s="133"/>
      <c r="H245" s="153">
        <f>SUBTOTAL(9,H241:H244)</f>
        <v>328</v>
      </c>
      <c r="I245" s="153">
        <f>SUBTOTAL(9,I241:I244)</f>
        <v>47</v>
      </c>
      <c r="J245" s="153">
        <f>SUBTOTAL(9,J241:J244)</f>
        <v>2312</v>
      </c>
      <c r="K245" s="153">
        <f>SUBTOTAL(9,K241:K244)</f>
        <v>375</v>
      </c>
      <c r="L245" s="134">
        <f>K245/E245</f>
        <v>0.13956084852995906</v>
      </c>
    </row>
    <row r="247" spans="1:12" ht="12.75">
      <c r="A247" s="7" t="s">
        <v>284</v>
      </c>
      <c r="B247" s="7" t="s">
        <v>285</v>
      </c>
      <c r="C247" s="8">
        <v>28103</v>
      </c>
      <c r="D247" s="7" t="s">
        <v>286</v>
      </c>
      <c r="E247" s="9">
        <f aca="true" t="shared" si="39" ref="E247:E289">+H247+I247+J247</f>
        <v>261</v>
      </c>
      <c r="F247" s="5" t="s">
        <v>14</v>
      </c>
      <c r="G247" s="8">
        <v>5</v>
      </c>
      <c r="H247" s="8">
        <v>230</v>
      </c>
      <c r="I247" s="8">
        <v>17</v>
      </c>
      <c r="J247" s="8">
        <v>14</v>
      </c>
      <c r="K247" s="5">
        <f>+H247+I247</f>
        <v>247</v>
      </c>
      <c r="L247" s="10">
        <f>K247/E247</f>
        <v>0.946360153256705</v>
      </c>
    </row>
    <row r="248" spans="1:12" ht="12.75">
      <c r="A248" s="7" t="s">
        <v>284</v>
      </c>
      <c r="B248" s="7" t="s">
        <v>285</v>
      </c>
      <c r="C248" s="8">
        <v>28106</v>
      </c>
      <c r="D248" s="7" t="s">
        <v>287</v>
      </c>
      <c r="E248" s="9">
        <f t="shared" si="39"/>
        <v>220</v>
      </c>
      <c r="F248" s="5" t="s">
        <v>29</v>
      </c>
      <c r="G248" s="8">
        <v>2</v>
      </c>
      <c r="H248" s="8">
        <v>195</v>
      </c>
      <c r="I248" s="8">
        <v>10</v>
      </c>
      <c r="J248" s="8">
        <v>15</v>
      </c>
      <c r="K248" s="5">
        <f aca="true" t="shared" si="40" ref="K248:K289">+H248+I248</f>
        <v>205</v>
      </c>
      <c r="L248" s="10">
        <f aca="true" t="shared" si="41" ref="L248:L289">K248/E248</f>
        <v>0.9318181818181818</v>
      </c>
    </row>
    <row r="249" spans="1:12" ht="12.75">
      <c r="A249" s="7" t="s">
        <v>284</v>
      </c>
      <c r="B249" s="7" t="s">
        <v>285</v>
      </c>
      <c r="C249" s="8">
        <v>28113</v>
      </c>
      <c r="D249" s="7" t="s">
        <v>288</v>
      </c>
      <c r="E249" s="9">
        <f t="shared" si="39"/>
        <v>543</v>
      </c>
      <c r="F249" s="8">
        <v>9</v>
      </c>
      <c r="G249" s="8">
        <v>12</v>
      </c>
      <c r="H249" s="8">
        <v>476</v>
      </c>
      <c r="I249" s="8">
        <v>26</v>
      </c>
      <c r="J249" s="8">
        <v>41</v>
      </c>
      <c r="K249" s="5">
        <f t="shared" si="40"/>
        <v>502</v>
      </c>
      <c r="L249" s="10">
        <f t="shared" si="41"/>
        <v>0.9244935543278084</v>
      </c>
    </row>
    <row r="250" spans="1:12" ht="12.75">
      <c r="A250" s="7" t="s">
        <v>284</v>
      </c>
      <c r="B250" s="7" t="s">
        <v>285</v>
      </c>
      <c r="C250" s="8">
        <v>28115</v>
      </c>
      <c r="D250" s="7" t="s">
        <v>289</v>
      </c>
      <c r="E250" s="9">
        <f t="shared" si="39"/>
        <v>599</v>
      </c>
      <c r="F250" s="5" t="s">
        <v>29</v>
      </c>
      <c r="G250" s="8">
        <v>5</v>
      </c>
      <c r="H250" s="8">
        <v>529</v>
      </c>
      <c r="I250" s="8">
        <v>40</v>
      </c>
      <c r="J250" s="8">
        <v>30</v>
      </c>
      <c r="K250" s="5">
        <f t="shared" si="40"/>
        <v>569</v>
      </c>
      <c r="L250" s="10">
        <f t="shared" si="41"/>
        <v>0.9499165275459098</v>
      </c>
    </row>
    <row r="251" spans="1:12" ht="12.75">
      <c r="A251" s="7" t="s">
        <v>284</v>
      </c>
      <c r="B251" s="7" t="s">
        <v>285</v>
      </c>
      <c r="C251" s="8">
        <v>28116</v>
      </c>
      <c r="D251" s="7" t="s">
        <v>290</v>
      </c>
      <c r="E251" s="9">
        <f t="shared" si="39"/>
        <v>430</v>
      </c>
      <c r="F251" s="5" t="s">
        <v>29</v>
      </c>
      <c r="G251" s="8">
        <v>5</v>
      </c>
      <c r="H251" s="8">
        <v>358</v>
      </c>
      <c r="I251" s="8">
        <v>21</v>
      </c>
      <c r="J251" s="8">
        <v>51</v>
      </c>
      <c r="K251" s="5">
        <f t="shared" si="40"/>
        <v>379</v>
      </c>
      <c r="L251" s="10">
        <f t="shared" si="41"/>
        <v>0.8813953488372093</v>
      </c>
    </row>
    <row r="252" spans="1:12" ht="12.75">
      <c r="A252" s="7" t="s">
        <v>284</v>
      </c>
      <c r="B252" s="7" t="s">
        <v>285</v>
      </c>
      <c r="C252" s="8">
        <v>28121</v>
      </c>
      <c r="D252" s="7" t="s">
        <v>291</v>
      </c>
      <c r="E252" s="9">
        <f t="shared" si="39"/>
        <v>600</v>
      </c>
      <c r="F252" s="8">
        <v>2</v>
      </c>
      <c r="G252" s="8">
        <v>5</v>
      </c>
      <c r="H252" s="8">
        <v>546</v>
      </c>
      <c r="I252" s="8">
        <v>32</v>
      </c>
      <c r="J252" s="8">
        <v>22</v>
      </c>
      <c r="K252" s="5">
        <f t="shared" si="40"/>
        <v>578</v>
      </c>
      <c r="L252" s="10">
        <f t="shared" si="41"/>
        <v>0.9633333333333334</v>
      </c>
    </row>
    <row r="253" spans="1:12" ht="12.75">
      <c r="A253" s="7" t="s">
        <v>284</v>
      </c>
      <c r="B253" s="7" t="s">
        <v>285</v>
      </c>
      <c r="C253" s="8">
        <v>28122</v>
      </c>
      <c r="D253" s="7" t="s">
        <v>292</v>
      </c>
      <c r="E253" s="9">
        <f t="shared" si="39"/>
        <v>387</v>
      </c>
      <c r="F253" s="5" t="s">
        <v>14</v>
      </c>
      <c r="G253" s="8">
        <v>1</v>
      </c>
      <c r="H253" s="8">
        <v>330</v>
      </c>
      <c r="I253" s="8">
        <v>20</v>
      </c>
      <c r="J253" s="8">
        <v>37</v>
      </c>
      <c r="K253" s="5">
        <f t="shared" si="40"/>
        <v>350</v>
      </c>
      <c r="L253" s="10">
        <f t="shared" si="41"/>
        <v>0.9043927648578811</v>
      </c>
    </row>
    <row r="254" spans="1:12" ht="12.75">
      <c r="A254" s="7" t="s">
        <v>284</v>
      </c>
      <c r="B254" s="7" t="s">
        <v>285</v>
      </c>
      <c r="C254" s="8">
        <v>28127</v>
      </c>
      <c r="D254" s="7" t="s">
        <v>293</v>
      </c>
      <c r="E254" s="9">
        <f t="shared" si="39"/>
        <v>372</v>
      </c>
      <c r="F254" s="5" t="s">
        <v>29</v>
      </c>
      <c r="G254" s="8">
        <v>5</v>
      </c>
      <c r="H254" s="8">
        <v>319</v>
      </c>
      <c r="I254" s="8">
        <v>28</v>
      </c>
      <c r="J254" s="8">
        <v>25</v>
      </c>
      <c r="K254" s="5">
        <f t="shared" si="40"/>
        <v>347</v>
      </c>
      <c r="L254" s="10">
        <f t="shared" si="41"/>
        <v>0.9327956989247311</v>
      </c>
    </row>
    <row r="255" spans="1:12" ht="12.75">
      <c r="A255" s="7" t="s">
        <v>284</v>
      </c>
      <c r="B255" s="7" t="s">
        <v>285</v>
      </c>
      <c r="C255" s="8">
        <v>28130</v>
      </c>
      <c r="D255" s="7" t="s">
        <v>294</v>
      </c>
      <c r="E255" s="9">
        <f t="shared" si="39"/>
        <v>642</v>
      </c>
      <c r="F255" s="5" t="s">
        <v>29</v>
      </c>
      <c r="G255" s="8">
        <v>5</v>
      </c>
      <c r="H255" s="8">
        <v>534</v>
      </c>
      <c r="I255" s="8">
        <v>58</v>
      </c>
      <c r="J255" s="8">
        <v>50</v>
      </c>
      <c r="K255" s="5">
        <f t="shared" si="40"/>
        <v>592</v>
      </c>
      <c r="L255" s="10">
        <f t="shared" si="41"/>
        <v>0.9221183800623053</v>
      </c>
    </row>
    <row r="256" spans="1:12" ht="12.75">
      <c r="A256" s="7" t="s">
        <v>284</v>
      </c>
      <c r="B256" s="7" t="s">
        <v>285</v>
      </c>
      <c r="C256" s="8">
        <v>28131</v>
      </c>
      <c r="D256" s="7" t="s">
        <v>295</v>
      </c>
      <c r="E256" s="9">
        <f t="shared" si="39"/>
        <v>80</v>
      </c>
      <c r="F256" s="8">
        <v>9</v>
      </c>
      <c r="G256" s="8">
        <v>12</v>
      </c>
      <c r="H256" s="8">
        <v>56</v>
      </c>
      <c r="I256" s="8">
        <v>10</v>
      </c>
      <c r="J256" s="8">
        <v>14</v>
      </c>
      <c r="K256" s="5">
        <f t="shared" si="40"/>
        <v>66</v>
      </c>
      <c r="L256" s="10">
        <f t="shared" si="41"/>
        <v>0.825</v>
      </c>
    </row>
    <row r="257" spans="1:12" ht="12.75">
      <c r="A257" s="7" t="s">
        <v>284</v>
      </c>
      <c r="B257" s="7" t="s">
        <v>285</v>
      </c>
      <c r="C257" s="8">
        <v>28134</v>
      </c>
      <c r="D257" s="7" t="s">
        <v>296</v>
      </c>
      <c r="E257" s="9">
        <f t="shared" si="39"/>
        <v>422</v>
      </c>
      <c r="F257" s="8">
        <v>2</v>
      </c>
      <c r="G257" s="8">
        <v>5</v>
      </c>
      <c r="H257" s="8">
        <v>381</v>
      </c>
      <c r="I257" s="8">
        <v>21</v>
      </c>
      <c r="J257" s="8">
        <v>20</v>
      </c>
      <c r="K257" s="5">
        <f t="shared" si="40"/>
        <v>402</v>
      </c>
      <c r="L257" s="10">
        <f t="shared" si="41"/>
        <v>0.95260663507109</v>
      </c>
    </row>
    <row r="258" spans="1:12" ht="12.75">
      <c r="A258" s="7" t="s">
        <v>284</v>
      </c>
      <c r="B258" s="7" t="s">
        <v>285</v>
      </c>
      <c r="C258" s="8">
        <v>28135</v>
      </c>
      <c r="D258" s="7" t="s">
        <v>297</v>
      </c>
      <c r="E258" s="9">
        <f t="shared" si="39"/>
        <v>751</v>
      </c>
      <c r="F258" s="5" t="s">
        <v>29</v>
      </c>
      <c r="G258" s="8">
        <v>5</v>
      </c>
      <c r="H258" s="8">
        <v>667</v>
      </c>
      <c r="I258" s="8">
        <v>44</v>
      </c>
      <c r="J258" s="8">
        <v>40</v>
      </c>
      <c r="K258" s="5">
        <f t="shared" si="40"/>
        <v>711</v>
      </c>
      <c r="L258" s="10">
        <f t="shared" si="41"/>
        <v>0.9467376830892144</v>
      </c>
    </row>
    <row r="259" spans="1:12" ht="12.75">
      <c r="A259" s="7" t="s">
        <v>284</v>
      </c>
      <c r="B259" s="7" t="s">
        <v>285</v>
      </c>
      <c r="C259" s="8">
        <v>28137</v>
      </c>
      <c r="D259" s="7" t="s">
        <v>298</v>
      </c>
      <c r="E259" s="9">
        <f t="shared" si="39"/>
        <v>488</v>
      </c>
      <c r="F259" s="8">
        <v>6</v>
      </c>
      <c r="G259" s="8">
        <v>8</v>
      </c>
      <c r="H259" s="8">
        <v>413</v>
      </c>
      <c r="I259" s="8">
        <v>35</v>
      </c>
      <c r="J259" s="8">
        <v>40</v>
      </c>
      <c r="K259" s="5">
        <f t="shared" si="40"/>
        <v>448</v>
      </c>
      <c r="L259" s="10">
        <f t="shared" si="41"/>
        <v>0.9180327868852459</v>
      </c>
    </row>
    <row r="260" spans="1:12" ht="12.75">
      <c r="A260" s="7" t="s">
        <v>284</v>
      </c>
      <c r="B260" s="7" t="s">
        <v>285</v>
      </c>
      <c r="C260" s="8">
        <v>28138</v>
      </c>
      <c r="D260" s="7" t="s">
        <v>299</v>
      </c>
      <c r="E260" s="9">
        <f t="shared" si="39"/>
        <v>529</v>
      </c>
      <c r="F260" s="5" t="s">
        <v>29</v>
      </c>
      <c r="G260" s="8">
        <v>5</v>
      </c>
      <c r="H260" s="8">
        <v>383</v>
      </c>
      <c r="I260" s="8">
        <v>31</v>
      </c>
      <c r="J260" s="8">
        <v>115</v>
      </c>
      <c r="K260" s="5">
        <f t="shared" si="40"/>
        <v>414</v>
      </c>
      <c r="L260" s="10">
        <f t="shared" si="41"/>
        <v>0.782608695652174</v>
      </c>
    </row>
    <row r="261" spans="1:12" ht="12.75">
      <c r="A261" s="7" t="s">
        <v>284</v>
      </c>
      <c r="B261" s="7" t="s">
        <v>285</v>
      </c>
      <c r="C261" s="8">
        <v>28139</v>
      </c>
      <c r="D261" s="7" t="s">
        <v>300</v>
      </c>
      <c r="E261" s="9">
        <f t="shared" si="39"/>
        <v>1105</v>
      </c>
      <c r="F261" s="8">
        <v>9</v>
      </c>
      <c r="G261" s="8">
        <v>12</v>
      </c>
      <c r="H261" s="8">
        <v>904</v>
      </c>
      <c r="I261" s="8">
        <v>70</v>
      </c>
      <c r="J261" s="8">
        <v>131</v>
      </c>
      <c r="K261" s="5">
        <f t="shared" si="40"/>
        <v>974</v>
      </c>
      <c r="L261" s="10">
        <f t="shared" si="41"/>
        <v>0.881447963800905</v>
      </c>
    </row>
    <row r="262" spans="1:12" ht="12.75">
      <c r="A262" s="7" t="s">
        <v>284</v>
      </c>
      <c r="B262" s="7" t="s">
        <v>285</v>
      </c>
      <c r="C262" s="8">
        <v>28140</v>
      </c>
      <c r="D262" s="7" t="s">
        <v>301</v>
      </c>
      <c r="E262" s="9">
        <f t="shared" si="39"/>
        <v>885</v>
      </c>
      <c r="F262" s="5" t="s">
        <v>14</v>
      </c>
      <c r="G262" s="8">
        <v>5</v>
      </c>
      <c r="H262" s="8">
        <v>768</v>
      </c>
      <c r="I262" s="8">
        <v>31</v>
      </c>
      <c r="J262" s="8">
        <v>86</v>
      </c>
      <c r="K262" s="5">
        <f t="shared" si="40"/>
        <v>799</v>
      </c>
      <c r="L262" s="10">
        <f t="shared" si="41"/>
        <v>0.9028248587570622</v>
      </c>
    </row>
    <row r="263" spans="1:12" ht="12.75">
      <c r="A263" s="7" t="s">
        <v>284</v>
      </c>
      <c r="B263" s="7" t="s">
        <v>285</v>
      </c>
      <c r="C263" s="8">
        <v>28142</v>
      </c>
      <c r="D263" s="7" t="s">
        <v>302</v>
      </c>
      <c r="E263" s="9">
        <f t="shared" si="39"/>
        <v>306</v>
      </c>
      <c r="F263" s="5" t="s">
        <v>29</v>
      </c>
      <c r="G263" s="8">
        <v>5</v>
      </c>
      <c r="H263" s="8">
        <v>234</v>
      </c>
      <c r="I263" s="8">
        <v>26</v>
      </c>
      <c r="J263" s="8">
        <v>46</v>
      </c>
      <c r="K263" s="5">
        <f t="shared" si="40"/>
        <v>260</v>
      </c>
      <c r="L263" s="10">
        <f t="shared" si="41"/>
        <v>0.8496732026143791</v>
      </c>
    </row>
    <row r="264" spans="1:12" ht="12.75">
      <c r="A264" s="7" t="s">
        <v>284</v>
      </c>
      <c r="B264" s="7" t="s">
        <v>285</v>
      </c>
      <c r="C264" s="8">
        <v>28143</v>
      </c>
      <c r="D264" s="7" t="s">
        <v>303</v>
      </c>
      <c r="E264" s="9">
        <f t="shared" si="39"/>
        <v>692</v>
      </c>
      <c r="F264" s="8">
        <v>6</v>
      </c>
      <c r="G264" s="8">
        <v>8</v>
      </c>
      <c r="H264" s="8">
        <v>409</v>
      </c>
      <c r="I264" s="8">
        <v>55</v>
      </c>
      <c r="J264" s="8">
        <v>228</v>
      </c>
      <c r="K264" s="5">
        <f t="shared" si="40"/>
        <v>464</v>
      </c>
      <c r="L264" s="10">
        <f t="shared" si="41"/>
        <v>0.6705202312138728</v>
      </c>
    </row>
    <row r="265" spans="1:12" ht="12.75">
      <c r="A265" s="7" t="s">
        <v>284</v>
      </c>
      <c r="B265" s="7" t="s">
        <v>285</v>
      </c>
      <c r="C265" s="8">
        <v>28144</v>
      </c>
      <c r="D265" s="7" t="s">
        <v>304</v>
      </c>
      <c r="E265" s="9">
        <f t="shared" si="39"/>
        <v>745</v>
      </c>
      <c r="F265" s="8">
        <v>6</v>
      </c>
      <c r="G265" s="8">
        <v>8</v>
      </c>
      <c r="H265" s="8">
        <v>687</v>
      </c>
      <c r="I265" s="8">
        <v>29</v>
      </c>
      <c r="J265" s="8">
        <v>29</v>
      </c>
      <c r="K265" s="5">
        <f t="shared" si="40"/>
        <v>716</v>
      </c>
      <c r="L265" s="10">
        <f t="shared" si="41"/>
        <v>0.9610738255033557</v>
      </c>
    </row>
    <row r="266" spans="1:12" ht="12.75">
      <c r="A266" s="7" t="s">
        <v>284</v>
      </c>
      <c r="B266" s="7" t="s">
        <v>285</v>
      </c>
      <c r="C266" s="8">
        <v>28145</v>
      </c>
      <c r="D266" s="7" t="s">
        <v>305</v>
      </c>
      <c r="E266" s="9">
        <f t="shared" si="39"/>
        <v>938</v>
      </c>
      <c r="F266" s="8">
        <v>6</v>
      </c>
      <c r="G266" s="8">
        <v>8</v>
      </c>
      <c r="H266" s="8">
        <v>724</v>
      </c>
      <c r="I266" s="8">
        <v>83</v>
      </c>
      <c r="J266" s="8">
        <v>131</v>
      </c>
      <c r="K266" s="5">
        <f t="shared" si="40"/>
        <v>807</v>
      </c>
      <c r="L266" s="10">
        <f t="shared" si="41"/>
        <v>0.8603411513859275</v>
      </c>
    </row>
    <row r="267" spans="1:12" ht="12.75">
      <c r="A267" s="7" t="s">
        <v>284</v>
      </c>
      <c r="B267" s="7" t="s">
        <v>285</v>
      </c>
      <c r="C267" s="8">
        <v>28147</v>
      </c>
      <c r="D267" s="7" t="s">
        <v>306</v>
      </c>
      <c r="E267" s="9">
        <f t="shared" si="39"/>
        <v>771</v>
      </c>
      <c r="F267" s="8">
        <v>6</v>
      </c>
      <c r="G267" s="8">
        <v>8</v>
      </c>
      <c r="H267" s="8">
        <v>709</v>
      </c>
      <c r="I267" s="8">
        <v>32</v>
      </c>
      <c r="J267" s="8">
        <v>30</v>
      </c>
      <c r="K267" s="5">
        <f t="shared" si="40"/>
        <v>741</v>
      </c>
      <c r="L267" s="10">
        <f t="shared" si="41"/>
        <v>0.9610894941634242</v>
      </c>
    </row>
    <row r="268" spans="1:12" ht="12.75">
      <c r="A268" s="7" t="s">
        <v>284</v>
      </c>
      <c r="B268" s="7" t="s">
        <v>285</v>
      </c>
      <c r="C268" s="8">
        <v>28150</v>
      </c>
      <c r="D268" s="7" t="s">
        <v>307</v>
      </c>
      <c r="E268" s="9">
        <f t="shared" si="39"/>
        <v>968</v>
      </c>
      <c r="F268" s="8">
        <v>9</v>
      </c>
      <c r="G268" s="8">
        <v>12</v>
      </c>
      <c r="H268" s="8">
        <v>732</v>
      </c>
      <c r="I268" s="8">
        <v>54</v>
      </c>
      <c r="J268" s="8">
        <v>182</v>
      </c>
      <c r="K268" s="5">
        <f t="shared" si="40"/>
        <v>786</v>
      </c>
      <c r="L268" s="10">
        <f t="shared" si="41"/>
        <v>0.8119834710743802</v>
      </c>
    </row>
    <row r="269" spans="1:12" ht="12.75">
      <c r="A269" s="7" t="s">
        <v>284</v>
      </c>
      <c r="B269" s="7" t="s">
        <v>285</v>
      </c>
      <c r="C269" s="8">
        <v>28151</v>
      </c>
      <c r="D269" s="7" t="s">
        <v>308</v>
      </c>
      <c r="E269" s="9">
        <f t="shared" si="39"/>
        <v>401</v>
      </c>
      <c r="F269" s="5" t="s">
        <v>14</v>
      </c>
      <c r="G269" s="8">
        <v>5</v>
      </c>
      <c r="H269" s="8">
        <v>188</v>
      </c>
      <c r="I269" s="8">
        <v>20</v>
      </c>
      <c r="J269" s="8">
        <v>193</v>
      </c>
      <c r="K269" s="5">
        <f t="shared" si="40"/>
        <v>208</v>
      </c>
      <c r="L269" s="10">
        <f t="shared" si="41"/>
        <v>0.5187032418952618</v>
      </c>
    </row>
    <row r="270" spans="1:12" ht="12.75">
      <c r="A270" s="7" t="s">
        <v>284</v>
      </c>
      <c r="B270" s="7" t="s">
        <v>285</v>
      </c>
      <c r="C270" s="8">
        <v>28153</v>
      </c>
      <c r="D270" s="7" t="s">
        <v>309</v>
      </c>
      <c r="E270" s="9">
        <f t="shared" si="39"/>
        <v>402</v>
      </c>
      <c r="F270" s="5" t="s">
        <v>29</v>
      </c>
      <c r="G270" s="8">
        <v>5</v>
      </c>
      <c r="H270" s="8">
        <v>371</v>
      </c>
      <c r="I270" s="8">
        <v>23</v>
      </c>
      <c r="J270" s="8">
        <v>8</v>
      </c>
      <c r="K270" s="5">
        <f t="shared" si="40"/>
        <v>394</v>
      </c>
      <c r="L270" s="10">
        <f t="shared" si="41"/>
        <v>0.9800995024875622</v>
      </c>
    </row>
    <row r="271" spans="1:12" ht="12.75">
      <c r="A271" s="7" t="s">
        <v>284</v>
      </c>
      <c r="B271" s="7" t="s">
        <v>285</v>
      </c>
      <c r="C271" s="8">
        <v>28156</v>
      </c>
      <c r="D271" s="7" t="s">
        <v>310</v>
      </c>
      <c r="E271" s="9">
        <f t="shared" si="39"/>
        <v>487</v>
      </c>
      <c r="F271" s="5" t="s">
        <v>14</v>
      </c>
      <c r="G271" s="8">
        <v>5</v>
      </c>
      <c r="H271" s="8">
        <v>442</v>
      </c>
      <c r="I271" s="8">
        <v>23</v>
      </c>
      <c r="J271" s="8">
        <v>22</v>
      </c>
      <c r="K271" s="5">
        <f t="shared" si="40"/>
        <v>465</v>
      </c>
      <c r="L271" s="10">
        <f t="shared" si="41"/>
        <v>0.9548254620123203</v>
      </c>
    </row>
    <row r="272" spans="1:12" ht="12.75">
      <c r="A272" s="7" t="s">
        <v>284</v>
      </c>
      <c r="B272" s="7" t="s">
        <v>285</v>
      </c>
      <c r="C272" s="8">
        <v>28157</v>
      </c>
      <c r="D272" s="7" t="s">
        <v>311</v>
      </c>
      <c r="E272" s="9">
        <f t="shared" si="39"/>
        <v>442</v>
      </c>
      <c r="F272" s="5" t="s">
        <v>29</v>
      </c>
      <c r="G272" s="8">
        <v>5</v>
      </c>
      <c r="H272" s="8">
        <v>361</v>
      </c>
      <c r="I272" s="8">
        <v>34</v>
      </c>
      <c r="J272" s="8">
        <v>47</v>
      </c>
      <c r="K272" s="5">
        <f t="shared" si="40"/>
        <v>395</v>
      </c>
      <c r="L272" s="10">
        <f t="shared" si="41"/>
        <v>0.8936651583710408</v>
      </c>
    </row>
    <row r="273" spans="1:12" ht="12.75">
      <c r="A273" s="7" t="s">
        <v>284</v>
      </c>
      <c r="B273" s="7" t="s">
        <v>285</v>
      </c>
      <c r="C273" s="8">
        <v>28160</v>
      </c>
      <c r="D273" s="7" t="s">
        <v>312</v>
      </c>
      <c r="E273" s="9">
        <f t="shared" si="39"/>
        <v>456</v>
      </c>
      <c r="F273" s="5" t="s">
        <v>29</v>
      </c>
      <c r="G273" s="8">
        <v>5</v>
      </c>
      <c r="H273" s="8">
        <v>426</v>
      </c>
      <c r="I273" s="8">
        <v>12</v>
      </c>
      <c r="J273" s="8">
        <v>18</v>
      </c>
      <c r="K273" s="5">
        <f t="shared" si="40"/>
        <v>438</v>
      </c>
      <c r="L273" s="10">
        <f t="shared" si="41"/>
        <v>0.9605263157894737</v>
      </c>
    </row>
    <row r="274" spans="1:12" ht="12.75">
      <c r="A274" s="7" t="s">
        <v>284</v>
      </c>
      <c r="B274" s="7" t="s">
        <v>285</v>
      </c>
      <c r="C274" s="8">
        <v>28161</v>
      </c>
      <c r="D274" s="7" t="s">
        <v>313</v>
      </c>
      <c r="E274" s="9">
        <f t="shared" si="39"/>
        <v>609</v>
      </c>
      <c r="F274" s="5" t="s">
        <v>29</v>
      </c>
      <c r="G274" s="8">
        <v>5</v>
      </c>
      <c r="H274" s="8">
        <v>560</v>
      </c>
      <c r="I274" s="8">
        <v>20</v>
      </c>
      <c r="J274" s="8">
        <v>29</v>
      </c>
      <c r="K274" s="5">
        <f t="shared" si="40"/>
        <v>580</v>
      </c>
      <c r="L274" s="10">
        <f t="shared" si="41"/>
        <v>0.9523809523809523</v>
      </c>
    </row>
    <row r="275" spans="1:12" ht="12.75">
      <c r="A275" s="7" t="s">
        <v>284</v>
      </c>
      <c r="B275" s="7" t="s">
        <v>285</v>
      </c>
      <c r="C275" s="8">
        <v>28162</v>
      </c>
      <c r="D275" s="7" t="s">
        <v>314</v>
      </c>
      <c r="E275" s="9">
        <f t="shared" si="39"/>
        <v>634</v>
      </c>
      <c r="F275" s="5" t="s">
        <v>29</v>
      </c>
      <c r="G275" s="8">
        <v>5</v>
      </c>
      <c r="H275" s="8">
        <v>578</v>
      </c>
      <c r="I275" s="8">
        <v>18</v>
      </c>
      <c r="J275" s="8">
        <v>38</v>
      </c>
      <c r="K275" s="5">
        <f t="shared" si="40"/>
        <v>596</v>
      </c>
      <c r="L275" s="10">
        <f t="shared" si="41"/>
        <v>0.9400630914826499</v>
      </c>
    </row>
    <row r="276" spans="1:12" ht="12.75">
      <c r="A276" s="7" t="s">
        <v>284</v>
      </c>
      <c r="B276" s="7" t="s">
        <v>285</v>
      </c>
      <c r="C276" s="8">
        <v>28163</v>
      </c>
      <c r="D276" s="7" t="s">
        <v>315</v>
      </c>
      <c r="E276" s="9">
        <f t="shared" si="39"/>
        <v>591</v>
      </c>
      <c r="F276" s="5" t="s">
        <v>14</v>
      </c>
      <c r="G276" s="8">
        <v>5</v>
      </c>
      <c r="H276" s="8">
        <v>435</v>
      </c>
      <c r="I276" s="8">
        <v>34</v>
      </c>
      <c r="J276" s="8">
        <v>122</v>
      </c>
      <c r="K276" s="5">
        <f t="shared" si="40"/>
        <v>469</v>
      </c>
      <c r="L276" s="10">
        <f t="shared" si="41"/>
        <v>0.7935702199661591</v>
      </c>
    </row>
    <row r="277" spans="1:12" ht="12.75">
      <c r="A277" s="7" t="s">
        <v>284</v>
      </c>
      <c r="B277" s="7" t="s">
        <v>285</v>
      </c>
      <c r="C277" s="8">
        <v>28164</v>
      </c>
      <c r="D277" s="7" t="s">
        <v>316</v>
      </c>
      <c r="E277" s="9">
        <f t="shared" si="39"/>
        <v>1105</v>
      </c>
      <c r="F277" s="8">
        <v>9</v>
      </c>
      <c r="G277" s="8">
        <v>12</v>
      </c>
      <c r="H277" s="8">
        <v>564</v>
      </c>
      <c r="I277" s="8">
        <v>145</v>
      </c>
      <c r="J277" s="8">
        <v>396</v>
      </c>
      <c r="K277" s="5">
        <f t="shared" si="40"/>
        <v>709</v>
      </c>
      <c r="L277" s="10">
        <f t="shared" si="41"/>
        <v>0.6416289592760182</v>
      </c>
    </row>
    <row r="278" spans="1:12" ht="12.75">
      <c r="A278" s="7" t="s">
        <v>284</v>
      </c>
      <c r="B278" s="7" t="s">
        <v>285</v>
      </c>
      <c r="C278" s="8">
        <v>28165</v>
      </c>
      <c r="D278" s="7" t="s">
        <v>317</v>
      </c>
      <c r="E278" s="9">
        <f t="shared" si="39"/>
        <v>430</v>
      </c>
      <c r="F278" s="5" t="s">
        <v>14</v>
      </c>
      <c r="G278" s="8">
        <v>5</v>
      </c>
      <c r="H278" s="8">
        <v>350</v>
      </c>
      <c r="I278" s="8">
        <v>27</v>
      </c>
      <c r="J278" s="8">
        <v>53</v>
      </c>
      <c r="K278" s="5">
        <f t="shared" si="40"/>
        <v>377</v>
      </c>
      <c r="L278" s="10">
        <f t="shared" si="41"/>
        <v>0.8767441860465116</v>
      </c>
    </row>
    <row r="279" spans="1:12" ht="12.75">
      <c r="A279" s="7" t="s">
        <v>318</v>
      </c>
      <c r="B279" s="7" t="s">
        <v>285</v>
      </c>
      <c r="C279" s="8">
        <v>28167</v>
      </c>
      <c r="D279" s="7" t="s">
        <v>319</v>
      </c>
      <c r="E279" s="9">
        <f t="shared" si="39"/>
        <v>141</v>
      </c>
      <c r="F279" s="8">
        <v>7</v>
      </c>
      <c r="G279" s="8">
        <v>9</v>
      </c>
      <c r="H279" s="8">
        <v>119</v>
      </c>
      <c r="I279" s="8">
        <v>0</v>
      </c>
      <c r="J279" s="8">
        <v>22</v>
      </c>
      <c r="K279" s="5">
        <f t="shared" si="40"/>
        <v>119</v>
      </c>
      <c r="L279" s="10">
        <f t="shared" si="41"/>
        <v>0.8439716312056738</v>
      </c>
    </row>
    <row r="280" spans="1:12" ht="12.75">
      <c r="A280" s="7" t="s">
        <v>284</v>
      </c>
      <c r="B280" s="7" t="s">
        <v>285</v>
      </c>
      <c r="C280" s="8">
        <v>28170</v>
      </c>
      <c r="D280" s="7" t="s">
        <v>320</v>
      </c>
      <c r="E280" s="9">
        <f t="shared" si="39"/>
        <v>656</v>
      </c>
      <c r="F280" s="5" t="s">
        <v>29</v>
      </c>
      <c r="G280" s="8">
        <v>12</v>
      </c>
      <c r="H280" s="8">
        <v>462</v>
      </c>
      <c r="I280" s="8">
        <v>86</v>
      </c>
      <c r="J280" s="8">
        <v>108</v>
      </c>
      <c r="K280" s="5">
        <f t="shared" si="40"/>
        <v>548</v>
      </c>
      <c r="L280" s="10">
        <f t="shared" si="41"/>
        <v>0.8353658536585366</v>
      </c>
    </row>
    <row r="281" spans="1:12" ht="12.75">
      <c r="A281" s="7" t="s">
        <v>284</v>
      </c>
      <c r="B281" s="7" t="s">
        <v>285</v>
      </c>
      <c r="C281" s="8">
        <v>28178</v>
      </c>
      <c r="D281" s="7" t="s">
        <v>321</v>
      </c>
      <c r="E281" s="9">
        <f t="shared" si="39"/>
        <v>225</v>
      </c>
      <c r="F281" s="8">
        <v>9</v>
      </c>
      <c r="G281" s="8">
        <v>12</v>
      </c>
      <c r="H281" s="8">
        <v>174</v>
      </c>
      <c r="I281" s="8">
        <v>25</v>
      </c>
      <c r="J281" s="8">
        <v>26</v>
      </c>
      <c r="K281" s="5">
        <f t="shared" si="40"/>
        <v>199</v>
      </c>
      <c r="L281" s="10">
        <f t="shared" si="41"/>
        <v>0.8844444444444445</v>
      </c>
    </row>
    <row r="282" spans="1:12" ht="12.75">
      <c r="A282" s="7" t="s">
        <v>284</v>
      </c>
      <c r="B282" s="7" t="s">
        <v>285</v>
      </c>
      <c r="C282" s="8">
        <v>28181</v>
      </c>
      <c r="D282" s="7" t="s">
        <v>322</v>
      </c>
      <c r="E282" s="9">
        <f t="shared" si="39"/>
        <v>626</v>
      </c>
      <c r="F282" s="5" t="s">
        <v>14</v>
      </c>
      <c r="G282" s="8">
        <v>5</v>
      </c>
      <c r="H282" s="8">
        <v>490</v>
      </c>
      <c r="I282" s="8">
        <v>47</v>
      </c>
      <c r="J282" s="8">
        <v>89</v>
      </c>
      <c r="K282" s="5">
        <f t="shared" si="40"/>
        <v>537</v>
      </c>
      <c r="L282" s="10">
        <f t="shared" si="41"/>
        <v>0.8578274760383386</v>
      </c>
    </row>
    <row r="283" spans="1:12" ht="12.75">
      <c r="A283" s="7" t="s">
        <v>284</v>
      </c>
      <c r="B283" s="7" t="s">
        <v>285</v>
      </c>
      <c r="C283" s="8">
        <v>28182</v>
      </c>
      <c r="D283" s="7" t="s">
        <v>323</v>
      </c>
      <c r="E283" s="9">
        <f t="shared" si="39"/>
        <v>922</v>
      </c>
      <c r="F283" s="8">
        <v>6</v>
      </c>
      <c r="G283" s="8">
        <v>8</v>
      </c>
      <c r="H283" s="8">
        <v>799</v>
      </c>
      <c r="I283" s="8">
        <v>50</v>
      </c>
      <c r="J283" s="8">
        <v>73</v>
      </c>
      <c r="K283" s="5">
        <f t="shared" si="40"/>
        <v>849</v>
      </c>
      <c r="L283" s="10">
        <f t="shared" si="41"/>
        <v>0.920824295010846</v>
      </c>
    </row>
    <row r="284" spans="1:12" ht="12.75">
      <c r="A284" s="7" t="s">
        <v>284</v>
      </c>
      <c r="B284" s="7" t="s">
        <v>285</v>
      </c>
      <c r="C284" s="8">
        <v>28187</v>
      </c>
      <c r="D284" s="7" t="s">
        <v>324</v>
      </c>
      <c r="E284" s="9">
        <f t="shared" si="39"/>
        <v>358</v>
      </c>
      <c r="F284" s="8">
        <v>9</v>
      </c>
      <c r="G284" s="8">
        <v>12</v>
      </c>
      <c r="H284" s="8">
        <v>284</v>
      </c>
      <c r="I284" s="8">
        <v>30</v>
      </c>
      <c r="J284" s="8">
        <v>44</v>
      </c>
      <c r="K284" s="5">
        <f t="shared" si="40"/>
        <v>314</v>
      </c>
      <c r="L284" s="10">
        <f t="shared" si="41"/>
        <v>0.8770949720670391</v>
      </c>
    </row>
    <row r="285" spans="1:12" ht="12.75">
      <c r="A285" s="7" t="s">
        <v>284</v>
      </c>
      <c r="B285" s="7" t="s">
        <v>285</v>
      </c>
      <c r="C285" s="8">
        <v>28189</v>
      </c>
      <c r="D285" s="7" t="s">
        <v>325</v>
      </c>
      <c r="E285" s="9">
        <f t="shared" si="39"/>
        <v>682</v>
      </c>
      <c r="F285" s="8">
        <v>9</v>
      </c>
      <c r="G285" s="8">
        <v>12</v>
      </c>
      <c r="H285" s="8">
        <v>569</v>
      </c>
      <c r="I285" s="8">
        <v>52</v>
      </c>
      <c r="J285" s="8">
        <v>61</v>
      </c>
      <c r="K285" s="5">
        <f t="shared" si="40"/>
        <v>621</v>
      </c>
      <c r="L285" s="10">
        <f t="shared" si="41"/>
        <v>0.9105571847507331</v>
      </c>
    </row>
    <row r="286" spans="1:12" ht="12.75">
      <c r="A286" s="7" t="s">
        <v>284</v>
      </c>
      <c r="B286" s="7" t="s">
        <v>285</v>
      </c>
      <c r="C286" s="8">
        <v>28193</v>
      </c>
      <c r="D286" s="7" t="s">
        <v>326</v>
      </c>
      <c r="E286" s="9">
        <f t="shared" si="39"/>
        <v>498</v>
      </c>
      <c r="F286" s="8">
        <v>9</v>
      </c>
      <c r="G286" s="8">
        <v>12</v>
      </c>
      <c r="H286" s="8">
        <v>422</v>
      </c>
      <c r="I286" s="8">
        <v>41</v>
      </c>
      <c r="J286" s="8">
        <v>35</v>
      </c>
      <c r="K286" s="5">
        <f t="shared" si="40"/>
        <v>463</v>
      </c>
      <c r="L286" s="10">
        <f t="shared" si="41"/>
        <v>0.929718875502008</v>
      </c>
    </row>
    <row r="287" spans="1:12" ht="12.75">
      <c r="A287" s="7" t="s">
        <v>284</v>
      </c>
      <c r="B287" s="7" t="s">
        <v>285</v>
      </c>
      <c r="C287" s="8">
        <v>28603</v>
      </c>
      <c r="D287" s="7" t="s">
        <v>327</v>
      </c>
      <c r="E287" s="9">
        <f t="shared" si="39"/>
        <v>463</v>
      </c>
      <c r="F287" s="8">
        <v>9</v>
      </c>
      <c r="G287" s="8">
        <v>12</v>
      </c>
      <c r="H287" s="8">
        <v>365</v>
      </c>
      <c r="I287" s="8">
        <v>24</v>
      </c>
      <c r="J287" s="8">
        <v>74</v>
      </c>
      <c r="K287" s="5">
        <f t="shared" si="40"/>
        <v>389</v>
      </c>
      <c r="L287" s="10">
        <f t="shared" si="41"/>
        <v>0.8401727861771058</v>
      </c>
    </row>
    <row r="288" spans="1:12" s="39" customFormat="1" ht="12.75">
      <c r="A288" s="39" t="s">
        <v>284</v>
      </c>
      <c r="B288" s="39" t="s">
        <v>285</v>
      </c>
      <c r="C288" s="65">
        <v>28605</v>
      </c>
      <c r="D288" s="39" t="s">
        <v>328</v>
      </c>
      <c r="E288" s="63">
        <f t="shared" si="39"/>
        <v>562</v>
      </c>
      <c r="F288" s="65">
        <v>9</v>
      </c>
      <c r="G288" s="65">
        <v>12</v>
      </c>
      <c r="H288" s="65">
        <v>455</v>
      </c>
      <c r="I288" s="65">
        <v>26</v>
      </c>
      <c r="J288" s="65">
        <v>81</v>
      </c>
      <c r="K288" s="64">
        <f t="shared" si="40"/>
        <v>481</v>
      </c>
      <c r="L288" s="66">
        <f t="shared" si="41"/>
        <v>0.8558718861209964</v>
      </c>
    </row>
    <row r="289" spans="1:12" ht="13.5" thickBot="1">
      <c r="A289" s="7" t="s">
        <v>329</v>
      </c>
      <c r="B289" s="39" t="s">
        <v>285</v>
      </c>
      <c r="C289" s="11">
        <v>28606</v>
      </c>
      <c r="D289" s="7" t="s">
        <v>330</v>
      </c>
      <c r="E289" s="12">
        <f t="shared" si="39"/>
        <v>68</v>
      </c>
      <c r="F289" s="8">
        <v>7</v>
      </c>
      <c r="G289" s="8">
        <v>8</v>
      </c>
      <c r="H289" s="11">
        <v>57</v>
      </c>
      <c r="I289" s="11">
        <v>3</v>
      </c>
      <c r="J289" s="11">
        <v>8</v>
      </c>
      <c r="K289" s="24">
        <f t="shared" si="40"/>
        <v>60</v>
      </c>
      <c r="L289" s="25">
        <f t="shared" si="41"/>
        <v>0.8823529411764706</v>
      </c>
    </row>
    <row r="290" spans="1:12" s="23" customFormat="1" ht="12.75">
      <c r="A290" s="154"/>
      <c r="B290" s="155" t="s">
        <v>331</v>
      </c>
      <c r="C290" s="92">
        <f>COUNT(C247:C289)</f>
        <v>43</v>
      </c>
      <c r="D290" s="91" t="s">
        <v>22</v>
      </c>
      <c r="E290" s="132">
        <f>SUBTOTAL(9,E247:E289)</f>
        <v>23492</v>
      </c>
      <c r="F290" s="133"/>
      <c r="G290" s="133"/>
      <c r="H290" s="132">
        <f>SUBTOTAL(9,H247:H289)</f>
        <v>19055</v>
      </c>
      <c r="I290" s="132">
        <f>SUBTOTAL(9,I247:I289)</f>
        <v>1513</v>
      </c>
      <c r="J290" s="132">
        <f>SUBTOTAL(9,J247:J289)</f>
        <v>2924</v>
      </c>
      <c r="K290" s="132">
        <f>SUBTOTAL(9,K247:K289)</f>
        <v>20568</v>
      </c>
      <c r="L290" s="134">
        <f>K290/E290</f>
        <v>0.875532096032692</v>
      </c>
    </row>
    <row r="291" spans="1:12" ht="12.75">
      <c r="A291" s="7" t="s">
        <v>332</v>
      </c>
      <c r="B291" s="7" t="s">
        <v>42</v>
      </c>
      <c r="C291" s="8">
        <v>28607</v>
      </c>
      <c r="D291" s="7" t="s">
        <v>333</v>
      </c>
      <c r="E291" s="63">
        <f>+H291+I291+J291</f>
        <v>133</v>
      </c>
      <c r="F291" s="65">
        <v>10</v>
      </c>
      <c r="G291" s="65">
        <v>12</v>
      </c>
      <c r="H291" s="65">
        <v>89</v>
      </c>
      <c r="I291" s="65">
        <v>16</v>
      </c>
      <c r="J291" s="65">
        <v>28</v>
      </c>
      <c r="K291" s="64">
        <f>+H291+I291</f>
        <v>105</v>
      </c>
      <c r="L291" s="66">
        <f>K291/E291</f>
        <v>0.7894736842105263</v>
      </c>
    </row>
    <row r="292" spans="1:12" ht="12.75">
      <c r="A292" s="7" t="s">
        <v>334</v>
      </c>
      <c r="B292" s="7" t="s">
        <v>42</v>
      </c>
      <c r="C292" s="8">
        <v>28601</v>
      </c>
      <c r="D292" s="7" t="s">
        <v>335</v>
      </c>
      <c r="E292" s="9">
        <f>+H292+I292+J292</f>
        <v>296</v>
      </c>
      <c r="F292" s="5" t="s">
        <v>29</v>
      </c>
      <c r="G292" s="8">
        <v>8</v>
      </c>
      <c r="H292" s="8">
        <v>180</v>
      </c>
      <c r="I292" s="8">
        <v>31</v>
      </c>
      <c r="J292" s="8">
        <v>85</v>
      </c>
      <c r="K292" s="5">
        <f>+H292+I292</f>
        <v>211</v>
      </c>
      <c r="L292" s="66">
        <f>K292/E292</f>
        <v>0.7128378378378378</v>
      </c>
    </row>
    <row r="293" spans="1:12" ht="13.5" thickBot="1">
      <c r="A293" s="7" t="s">
        <v>336</v>
      </c>
      <c r="B293" s="7" t="s">
        <v>42</v>
      </c>
      <c r="C293" s="11">
        <v>28602</v>
      </c>
      <c r="D293" s="7" t="s">
        <v>337</v>
      </c>
      <c r="E293" s="12">
        <f>+H293+I293+J293</f>
        <v>630</v>
      </c>
      <c r="F293" s="5" t="s">
        <v>29</v>
      </c>
      <c r="G293" s="8">
        <v>10</v>
      </c>
      <c r="H293" s="11">
        <v>420</v>
      </c>
      <c r="I293" s="11">
        <v>57</v>
      </c>
      <c r="J293" s="11">
        <v>153</v>
      </c>
      <c r="K293" s="24">
        <f>+H293+I293</f>
        <v>477</v>
      </c>
      <c r="L293" s="25">
        <f>K293/E293</f>
        <v>0.7571428571428571</v>
      </c>
    </row>
    <row r="294" spans="1:12" ht="12.75">
      <c r="A294" s="46"/>
      <c r="B294" s="46"/>
      <c r="C294" s="100">
        <f>COUNT(C291:C293)</f>
        <v>3</v>
      </c>
      <c r="D294" s="48" t="s">
        <v>46</v>
      </c>
      <c r="E294" s="150">
        <f>SUBTOTAL(9,E291:E293)</f>
        <v>1059</v>
      </c>
      <c r="F294" s="151"/>
      <c r="G294" s="156"/>
      <c r="H294" s="150">
        <f>SUBTOTAL(9,H291:H293)</f>
        <v>689</v>
      </c>
      <c r="I294" s="150">
        <f>SUBTOTAL(9,I291:I293)</f>
        <v>104</v>
      </c>
      <c r="J294" s="150">
        <f>SUBTOTAL(9,J292:J293)</f>
        <v>238</v>
      </c>
      <c r="K294" s="150">
        <f>SUBTOTAL(9,K291:K293)</f>
        <v>793</v>
      </c>
      <c r="L294" s="157">
        <f>K294/E294</f>
        <v>0.7488196411709159</v>
      </c>
    </row>
    <row r="295" spans="7:10" ht="12.75">
      <c r="G295" s="8"/>
      <c r="H295" s="8"/>
      <c r="I295" s="8"/>
      <c r="J295" s="8"/>
    </row>
    <row r="296" spans="1:12" ht="12.75">
      <c r="A296" s="7" t="s">
        <v>338</v>
      </c>
      <c r="B296" s="7" t="s">
        <v>339</v>
      </c>
      <c r="C296" s="8">
        <v>28702</v>
      </c>
      <c r="D296" s="7" t="s">
        <v>340</v>
      </c>
      <c r="E296" s="63">
        <f>+H296+I296+J296</f>
        <v>69</v>
      </c>
      <c r="F296" s="5" t="s">
        <v>14</v>
      </c>
      <c r="G296" s="8">
        <v>12</v>
      </c>
      <c r="H296" s="8">
        <v>42</v>
      </c>
      <c r="I296" s="8">
        <v>4</v>
      </c>
      <c r="J296" s="8">
        <v>23</v>
      </c>
      <c r="K296" s="5">
        <f>+H296+I296</f>
        <v>46</v>
      </c>
      <c r="L296" s="66">
        <f>K296/E296</f>
        <v>0.6666666666666666</v>
      </c>
    </row>
    <row r="297" spans="1:12" ht="13.5" thickBot="1">
      <c r="A297" s="7" t="s">
        <v>341</v>
      </c>
      <c r="B297" s="7" t="s">
        <v>342</v>
      </c>
      <c r="C297" s="11">
        <v>28703</v>
      </c>
      <c r="D297" s="7" t="s">
        <v>343</v>
      </c>
      <c r="E297" s="12">
        <f>+H297+I297+J297</f>
        <v>749</v>
      </c>
      <c r="F297" s="8">
        <v>9</v>
      </c>
      <c r="G297" s="8">
        <v>12</v>
      </c>
      <c r="H297" s="11">
        <v>425</v>
      </c>
      <c r="I297" s="11">
        <v>66</v>
      </c>
      <c r="J297" s="11">
        <v>258</v>
      </c>
      <c r="K297" s="24">
        <f>+H297+I297</f>
        <v>491</v>
      </c>
      <c r="L297" s="25">
        <f>K297/E297</f>
        <v>0.6555407209612817</v>
      </c>
    </row>
    <row r="298" spans="1:12" ht="12.75">
      <c r="A298" s="124"/>
      <c r="B298" s="124"/>
      <c r="C298" s="125">
        <f>COUNT(C296:C297)</f>
        <v>2</v>
      </c>
      <c r="D298" s="126" t="s">
        <v>344</v>
      </c>
      <c r="E298" s="127">
        <f>SUBTOTAL(9,E296:E297)</f>
        <v>818</v>
      </c>
      <c r="F298" s="158"/>
      <c r="G298" s="158"/>
      <c r="H298" s="127">
        <f>SUBTOTAL(9,H296:H297)</f>
        <v>467</v>
      </c>
      <c r="I298" s="127">
        <f>SUBTOTAL(9,I296:I297)</f>
        <v>70</v>
      </c>
      <c r="J298" s="127">
        <f>SUBTOTAL(9,J296:J297)</f>
        <v>281</v>
      </c>
      <c r="K298" s="127">
        <f>SUBTOTAL(9,K296:K297)</f>
        <v>537</v>
      </c>
      <c r="L298" s="159">
        <f>K298/E298</f>
        <v>0.656479217603912</v>
      </c>
    </row>
    <row r="301" spans="1:12" s="23" customFormat="1" ht="12.75">
      <c r="A301" s="160"/>
      <c r="B301" s="161" t="s">
        <v>285</v>
      </c>
      <c r="C301" s="162">
        <v>28202</v>
      </c>
      <c r="D301" s="163" t="s">
        <v>345</v>
      </c>
      <c r="E301" s="164">
        <v>300</v>
      </c>
      <c r="F301" s="164" t="s">
        <v>89</v>
      </c>
      <c r="G301" s="164">
        <v>8</v>
      </c>
      <c r="H301" s="165">
        <v>123</v>
      </c>
      <c r="I301" s="165">
        <v>30</v>
      </c>
      <c r="J301" s="160"/>
      <c r="K301" s="166">
        <f aca="true" t="shared" si="42" ref="K301:K311">+H301+I301</f>
        <v>153</v>
      </c>
      <c r="L301" s="10">
        <f aca="true" t="shared" si="43" ref="L301:L312">K301/E301</f>
        <v>0.51</v>
      </c>
    </row>
    <row r="302" spans="1:12" s="23" customFormat="1" ht="12.75">
      <c r="A302" s="160"/>
      <c r="B302" s="161" t="s">
        <v>285</v>
      </c>
      <c r="C302" s="162">
        <v>28217</v>
      </c>
      <c r="D302" s="163" t="s">
        <v>346</v>
      </c>
      <c r="E302" s="164">
        <v>234</v>
      </c>
      <c r="F302" s="164" t="s">
        <v>14</v>
      </c>
      <c r="G302" s="164">
        <v>8</v>
      </c>
      <c r="H302" s="165">
        <v>191</v>
      </c>
      <c r="I302" s="165">
        <v>24</v>
      </c>
      <c r="J302" s="160"/>
      <c r="K302" s="166">
        <f t="shared" si="42"/>
        <v>215</v>
      </c>
      <c r="L302" s="10">
        <f t="shared" si="43"/>
        <v>0.9188034188034188</v>
      </c>
    </row>
    <row r="303" spans="1:12" s="23" customFormat="1" ht="12.75">
      <c r="A303" s="160"/>
      <c r="B303" s="161" t="s">
        <v>285</v>
      </c>
      <c r="C303" s="162">
        <v>28219</v>
      </c>
      <c r="D303" s="163" t="s">
        <v>347</v>
      </c>
      <c r="E303" s="164">
        <v>242</v>
      </c>
      <c r="F303" s="164" t="s">
        <v>14</v>
      </c>
      <c r="G303" s="164">
        <v>8</v>
      </c>
      <c r="H303" s="165">
        <v>18</v>
      </c>
      <c r="I303" s="165">
        <v>3</v>
      </c>
      <c r="J303" s="160"/>
      <c r="K303" s="166">
        <f t="shared" si="42"/>
        <v>21</v>
      </c>
      <c r="L303" s="10">
        <f t="shared" si="43"/>
        <v>0.08677685950413223</v>
      </c>
    </row>
    <row r="304" spans="1:12" s="23" customFormat="1" ht="12.75">
      <c r="A304" s="160"/>
      <c r="B304" s="161" t="s">
        <v>285</v>
      </c>
      <c r="C304" s="162">
        <v>28223</v>
      </c>
      <c r="D304" s="163" t="s">
        <v>348</v>
      </c>
      <c r="E304" s="164">
        <v>169</v>
      </c>
      <c r="F304" s="164" t="s">
        <v>89</v>
      </c>
      <c r="G304" s="164">
        <v>8</v>
      </c>
      <c r="H304" s="165">
        <v>18</v>
      </c>
      <c r="I304" s="165">
        <v>6</v>
      </c>
      <c r="J304" s="160"/>
      <c r="K304" s="166">
        <f t="shared" si="42"/>
        <v>24</v>
      </c>
      <c r="L304" s="10">
        <f t="shared" si="43"/>
        <v>0.14201183431952663</v>
      </c>
    </row>
    <row r="305" spans="1:12" s="23" customFormat="1" ht="12.75">
      <c r="A305" s="160"/>
      <c r="B305" s="161" t="s">
        <v>285</v>
      </c>
      <c r="C305" s="162">
        <v>28230</v>
      </c>
      <c r="D305" s="163" t="s">
        <v>349</v>
      </c>
      <c r="E305" s="164">
        <v>64</v>
      </c>
      <c r="F305" s="164" t="s">
        <v>89</v>
      </c>
      <c r="G305" s="164">
        <v>8</v>
      </c>
      <c r="H305" s="165">
        <v>38</v>
      </c>
      <c r="I305" s="165">
        <v>14</v>
      </c>
      <c r="J305" s="160"/>
      <c r="K305" s="166">
        <f t="shared" si="42"/>
        <v>52</v>
      </c>
      <c r="L305" s="10">
        <f t="shared" si="43"/>
        <v>0.8125</v>
      </c>
    </row>
    <row r="306" spans="1:12" s="23" customFormat="1" ht="12.75">
      <c r="A306" s="160"/>
      <c r="B306" s="161" t="s">
        <v>285</v>
      </c>
      <c r="C306" s="164">
        <v>28315</v>
      </c>
      <c r="D306" s="161" t="s">
        <v>350</v>
      </c>
      <c r="E306" s="164">
        <v>149</v>
      </c>
      <c r="F306" s="164" t="s">
        <v>89</v>
      </c>
      <c r="G306" s="164">
        <v>8</v>
      </c>
      <c r="H306" s="164">
        <v>69</v>
      </c>
      <c r="I306" s="164">
        <v>19</v>
      </c>
      <c r="J306" s="160"/>
      <c r="K306" s="166">
        <f t="shared" si="42"/>
        <v>88</v>
      </c>
      <c r="L306" s="10">
        <f t="shared" si="43"/>
        <v>0.5906040268456376</v>
      </c>
    </row>
    <row r="307" spans="1:12" s="23" customFormat="1" ht="12.75">
      <c r="A307" s="160"/>
      <c r="B307" s="161" t="s">
        <v>285</v>
      </c>
      <c r="C307" s="162">
        <v>28373</v>
      </c>
      <c r="D307" s="163" t="s">
        <v>351</v>
      </c>
      <c r="E307" s="164">
        <v>64</v>
      </c>
      <c r="F307" s="164">
        <v>5</v>
      </c>
      <c r="G307" s="164">
        <v>8</v>
      </c>
      <c r="H307" s="165">
        <v>53</v>
      </c>
      <c r="I307" s="165">
        <v>8</v>
      </c>
      <c r="J307" s="160"/>
      <c r="K307" s="166">
        <f t="shared" si="42"/>
        <v>61</v>
      </c>
      <c r="L307" s="10">
        <f t="shared" si="43"/>
        <v>0.953125</v>
      </c>
    </row>
    <row r="308" spans="1:12" s="23" customFormat="1" ht="12.75">
      <c r="A308" s="160"/>
      <c r="B308" s="161" t="s">
        <v>285</v>
      </c>
      <c r="C308" s="162">
        <v>28376</v>
      </c>
      <c r="D308" s="163" t="s">
        <v>352</v>
      </c>
      <c r="E308" s="164">
        <v>47</v>
      </c>
      <c r="F308" s="164">
        <v>9</v>
      </c>
      <c r="G308" s="164">
        <v>12</v>
      </c>
      <c r="H308" s="165">
        <v>47</v>
      </c>
      <c r="I308" s="165">
        <v>0</v>
      </c>
      <c r="J308" s="160"/>
      <c r="K308" s="166">
        <f t="shared" si="42"/>
        <v>47</v>
      </c>
      <c r="L308" s="10">
        <f t="shared" si="43"/>
        <v>1</v>
      </c>
    </row>
    <row r="309" spans="1:12" s="23" customFormat="1" ht="12.75">
      <c r="A309" s="160"/>
      <c r="B309" s="161" t="s">
        <v>285</v>
      </c>
      <c r="C309" s="162">
        <v>28382</v>
      </c>
      <c r="D309" s="163" t="s">
        <v>353</v>
      </c>
      <c r="E309" s="164">
        <v>58</v>
      </c>
      <c r="F309" s="164">
        <v>5</v>
      </c>
      <c r="G309" s="164">
        <v>8</v>
      </c>
      <c r="H309" s="165">
        <v>46</v>
      </c>
      <c r="I309" s="165">
        <v>11</v>
      </c>
      <c r="J309" s="160"/>
      <c r="K309" s="166">
        <f t="shared" si="42"/>
        <v>57</v>
      </c>
      <c r="L309" s="10">
        <f t="shared" si="43"/>
        <v>0.9827586206896551</v>
      </c>
    </row>
    <row r="310" spans="1:12" s="23" customFormat="1" ht="12.75">
      <c r="A310" s="160"/>
      <c r="B310" s="161" t="s">
        <v>285</v>
      </c>
      <c r="C310" s="162">
        <v>28907</v>
      </c>
      <c r="D310" s="163" t="s">
        <v>354</v>
      </c>
      <c r="E310" s="164">
        <v>35</v>
      </c>
      <c r="F310" s="162">
        <v>9</v>
      </c>
      <c r="G310" s="164">
        <v>12</v>
      </c>
      <c r="H310" s="165">
        <v>35</v>
      </c>
      <c r="I310" s="165">
        <v>0</v>
      </c>
      <c r="J310" s="160"/>
      <c r="K310" s="166">
        <f t="shared" si="42"/>
        <v>35</v>
      </c>
      <c r="L310" s="10">
        <f t="shared" si="43"/>
        <v>1</v>
      </c>
    </row>
    <row r="311" spans="1:12" s="23" customFormat="1" ht="13.5" thickBot="1">
      <c r="A311" s="160"/>
      <c r="B311" s="120" t="s">
        <v>285</v>
      </c>
      <c r="C311" s="167">
        <v>28911</v>
      </c>
      <c r="D311" s="168" t="s">
        <v>355</v>
      </c>
      <c r="E311" s="169">
        <v>35</v>
      </c>
      <c r="F311" s="164">
        <v>9</v>
      </c>
      <c r="G311" s="164">
        <v>12</v>
      </c>
      <c r="H311" s="170">
        <v>30</v>
      </c>
      <c r="I311" s="170">
        <v>0</v>
      </c>
      <c r="J311" s="171"/>
      <c r="K311" s="123">
        <f t="shared" si="42"/>
        <v>30</v>
      </c>
      <c r="L311" s="25">
        <f t="shared" si="43"/>
        <v>0.8571428571428571</v>
      </c>
    </row>
    <row r="312" spans="1:12" ht="12.75">
      <c r="A312" s="172"/>
      <c r="B312" s="173"/>
      <c r="C312" s="174">
        <f>COUNT(C301:C311)</f>
        <v>11</v>
      </c>
      <c r="D312" s="175" t="s">
        <v>356</v>
      </c>
      <c r="E312" s="176">
        <f>SUBTOTAL(9,E301:E311)</f>
        <v>1397</v>
      </c>
      <c r="F312" s="177"/>
      <c r="G312" s="177"/>
      <c r="H312" s="176">
        <f>SUBTOTAL(9,H301:H311)</f>
        <v>668</v>
      </c>
      <c r="I312" s="176">
        <f>SUBTOTAL(9,I301:I311)</f>
        <v>115</v>
      </c>
      <c r="J312" s="176"/>
      <c r="K312" s="176">
        <f>SUBTOTAL(9,K301:K311)</f>
        <v>783</v>
      </c>
      <c r="L312" s="178">
        <f t="shared" si="43"/>
        <v>0.560486757337151</v>
      </c>
    </row>
    <row r="313" ht="10.5" customHeight="1"/>
    <row r="314" spans="1:12" s="59" customFormat="1" ht="12.75">
      <c r="A314" s="52"/>
      <c r="B314" s="136" t="s">
        <v>357</v>
      </c>
      <c r="C314" s="54">
        <f>+C290+C294+C298+C312</f>
        <v>59</v>
      </c>
      <c r="D314" s="55" t="s">
        <v>276</v>
      </c>
      <c r="E314" s="56">
        <f>SUBTOTAL(9,E247:E313)</f>
        <v>26766</v>
      </c>
      <c r="F314" s="57"/>
      <c r="G314" s="57"/>
      <c r="H314" s="56">
        <f>SUBTOTAL(9,H247:H313)</f>
        <v>20879</v>
      </c>
      <c r="I314" s="56">
        <f>SUBTOTAL(9,I247:I313)</f>
        <v>1802</v>
      </c>
      <c r="J314" s="54"/>
      <c r="K314" s="56">
        <f>SUBTOTAL(9,K247:K313)</f>
        <v>22681</v>
      </c>
      <c r="L314" s="58">
        <f>K314/E314</f>
        <v>0.847381005753568</v>
      </c>
    </row>
    <row r="315" ht="9" customHeight="1"/>
    <row r="316" spans="1:12" ht="12.75">
      <c r="A316" s="7" t="s">
        <v>358</v>
      </c>
      <c r="B316" s="7" t="s">
        <v>359</v>
      </c>
      <c r="C316" s="8">
        <v>30102</v>
      </c>
      <c r="D316" s="7" t="s">
        <v>360</v>
      </c>
      <c r="E316" s="164">
        <f>+H316+I316+J316</f>
        <v>252</v>
      </c>
      <c r="F316" s="5" t="s">
        <v>20</v>
      </c>
      <c r="G316" s="8">
        <v>5</v>
      </c>
      <c r="H316" s="8">
        <v>47</v>
      </c>
      <c r="I316" s="8">
        <v>6</v>
      </c>
      <c r="J316" s="8">
        <v>199</v>
      </c>
      <c r="K316" s="166">
        <f>+H316+I316</f>
        <v>53</v>
      </c>
      <c r="L316" s="10">
        <f aca="true" t="shared" si="44" ref="L316:L321">K316/E316</f>
        <v>0.21031746031746032</v>
      </c>
    </row>
    <row r="317" spans="1:12" ht="12.75">
      <c r="A317" s="7" t="s">
        <v>358</v>
      </c>
      <c r="B317" s="7" t="s">
        <v>359</v>
      </c>
      <c r="C317" s="8">
        <v>30103</v>
      </c>
      <c r="D317" s="7" t="s">
        <v>361</v>
      </c>
      <c r="E317" s="164">
        <f>+H317+I317+J317</f>
        <v>162</v>
      </c>
      <c r="F317" s="5" t="s">
        <v>20</v>
      </c>
      <c r="G317" s="8">
        <v>5</v>
      </c>
      <c r="H317" s="8">
        <v>27</v>
      </c>
      <c r="I317" s="8">
        <v>5</v>
      </c>
      <c r="J317" s="8">
        <v>130</v>
      </c>
      <c r="K317" s="166">
        <f>+H317+I317</f>
        <v>32</v>
      </c>
      <c r="L317" s="10">
        <f t="shared" si="44"/>
        <v>0.19753086419753085</v>
      </c>
    </row>
    <row r="318" spans="1:12" ht="12.75">
      <c r="A318" s="7" t="s">
        <v>358</v>
      </c>
      <c r="B318" s="7" t="s">
        <v>359</v>
      </c>
      <c r="C318" s="8">
        <v>30104</v>
      </c>
      <c r="D318" s="7" t="s">
        <v>362</v>
      </c>
      <c r="E318" s="164">
        <f>+H318+I318+J318</f>
        <v>480</v>
      </c>
      <c r="F318" s="8">
        <v>9</v>
      </c>
      <c r="G318" s="8">
        <v>12</v>
      </c>
      <c r="H318" s="8">
        <v>45</v>
      </c>
      <c r="I318" s="8">
        <v>22</v>
      </c>
      <c r="J318" s="8">
        <v>413</v>
      </c>
      <c r="K318" s="166">
        <f>+H318+I318</f>
        <v>67</v>
      </c>
      <c r="L318" s="10">
        <f t="shared" si="44"/>
        <v>0.13958333333333334</v>
      </c>
    </row>
    <row r="319" spans="1:12" ht="12.75">
      <c r="A319" s="7" t="s">
        <v>358</v>
      </c>
      <c r="B319" s="7" t="s">
        <v>359</v>
      </c>
      <c r="C319" s="8">
        <v>30105</v>
      </c>
      <c r="D319" s="7" t="s">
        <v>363</v>
      </c>
      <c r="E319" s="164">
        <f>+H319+I319+J319</f>
        <v>407</v>
      </c>
      <c r="F319" s="8">
        <v>6</v>
      </c>
      <c r="G319" s="8">
        <v>8</v>
      </c>
      <c r="H319" s="8">
        <v>52</v>
      </c>
      <c r="I319" s="8">
        <v>23</v>
      </c>
      <c r="J319" s="8">
        <v>332</v>
      </c>
      <c r="K319" s="166">
        <f>+H319+I319</f>
        <v>75</v>
      </c>
      <c r="L319" s="10">
        <f t="shared" si="44"/>
        <v>0.18427518427518427</v>
      </c>
    </row>
    <row r="320" spans="1:12" ht="13.5" thickBot="1">
      <c r="A320" s="7" t="s">
        <v>358</v>
      </c>
      <c r="B320" s="7" t="s">
        <v>359</v>
      </c>
      <c r="C320" s="11">
        <v>30106</v>
      </c>
      <c r="D320" s="7" t="s">
        <v>364</v>
      </c>
      <c r="E320" s="122">
        <f>+H320+I320+J320</f>
        <v>249</v>
      </c>
      <c r="F320" s="5" t="s">
        <v>14</v>
      </c>
      <c r="G320" s="8">
        <v>5</v>
      </c>
      <c r="H320" s="11">
        <v>24</v>
      </c>
      <c r="I320" s="11">
        <v>9</v>
      </c>
      <c r="J320" s="11">
        <v>216</v>
      </c>
      <c r="K320" s="123">
        <f>+H320+I320</f>
        <v>33</v>
      </c>
      <c r="L320" s="25">
        <f t="shared" si="44"/>
        <v>0.13253012048192772</v>
      </c>
    </row>
    <row r="321" spans="1:12" s="23" customFormat="1" ht="12.75">
      <c r="A321" s="179"/>
      <c r="B321" s="61" t="s">
        <v>365</v>
      </c>
      <c r="C321" s="92">
        <f>COUNT(C316:C320)</f>
        <v>5</v>
      </c>
      <c r="D321" s="91" t="s">
        <v>22</v>
      </c>
      <c r="E321" s="132">
        <f>SUBTOTAL(9,E316:E320)</f>
        <v>1550</v>
      </c>
      <c r="F321" s="133"/>
      <c r="G321" s="133"/>
      <c r="H321" s="132">
        <f>SUBTOTAL(9,H316:H320)</f>
        <v>195</v>
      </c>
      <c r="I321" s="132">
        <f>SUBTOTAL(9,I316:I320)</f>
        <v>65</v>
      </c>
      <c r="J321" s="132">
        <f>SUBTOTAL(9,J316:J320)</f>
        <v>1290</v>
      </c>
      <c r="K321" s="132">
        <f>SUBTOTAL(9,K316:K320)</f>
        <v>260</v>
      </c>
      <c r="L321" s="134">
        <f t="shared" si="44"/>
        <v>0.16774193548387098</v>
      </c>
    </row>
    <row r="322" ht="10.5" customHeight="1"/>
    <row r="323" spans="1:12" ht="12.75">
      <c r="A323" s="7" t="s">
        <v>366</v>
      </c>
      <c r="B323" s="7" t="s">
        <v>367</v>
      </c>
      <c r="C323" s="8">
        <v>31103</v>
      </c>
      <c r="D323" s="7" t="s">
        <v>368</v>
      </c>
      <c r="E323" s="164">
        <f aca="true" t="shared" si="45" ref="E323:E328">+H323+I323+J323</f>
        <v>255</v>
      </c>
      <c r="F323" s="5" t="s">
        <v>20</v>
      </c>
      <c r="G323" s="8">
        <v>5</v>
      </c>
      <c r="H323" s="8">
        <v>14</v>
      </c>
      <c r="I323" s="8">
        <v>7</v>
      </c>
      <c r="J323" s="8">
        <v>234</v>
      </c>
      <c r="K323" s="166">
        <f aca="true" t="shared" si="46" ref="K323:K328">+H323+I323</f>
        <v>21</v>
      </c>
      <c r="L323" s="10">
        <f>K323/E323</f>
        <v>0.08235294117647059</v>
      </c>
    </row>
    <row r="324" spans="1:12" ht="12.75">
      <c r="A324" s="7" t="s">
        <v>366</v>
      </c>
      <c r="B324" s="7" t="s">
        <v>367</v>
      </c>
      <c r="C324" s="8">
        <v>31104</v>
      </c>
      <c r="D324" s="7" t="s">
        <v>369</v>
      </c>
      <c r="E324" s="164">
        <f t="shared" si="45"/>
        <v>252</v>
      </c>
      <c r="F324" s="5" t="s">
        <v>20</v>
      </c>
      <c r="G324" s="8">
        <v>5</v>
      </c>
      <c r="H324" s="8">
        <v>51</v>
      </c>
      <c r="I324" s="8">
        <v>20</v>
      </c>
      <c r="J324" s="8">
        <v>181</v>
      </c>
      <c r="K324" s="166">
        <f t="shared" si="46"/>
        <v>71</v>
      </c>
      <c r="L324" s="10">
        <f aca="true" t="shared" si="47" ref="L324:L329">K324/E324</f>
        <v>0.28174603174603174</v>
      </c>
    </row>
    <row r="325" spans="1:12" ht="12.75">
      <c r="A325" s="7" t="s">
        <v>366</v>
      </c>
      <c r="B325" s="7" t="s">
        <v>367</v>
      </c>
      <c r="C325" s="8">
        <v>31105</v>
      </c>
      <c r="D325" s="7" t="s">
        <v>370</v>
      </c>
      <c r="E325" s="164">
        <f t="shared" si="45"/>
        <v>300</v>
      </c>
      <c r="F325" s="5" t="s">
        <v>14</v>
      </c>
      <c r="G325" s="8">
        <v>5</v>
      </c>
      <c r="H325" s="8">
        <v>15</v>
      </c>
      <c r="I325" s="8">
        <v>16</v>
      </c>
      <c r="J325" s="8">
        <v>269</v>
      </c>
      <c r="K325" s="166">
        <f t="shared" si="46"/>
        <v>31</v>
      </c>
      <c r="L325" s="10">
        <f t="shared" si="47"/>
        <v>0.10333333333333333</v>
      </c>
    </row>
    <row r="326" spans="1:12" ht="12.75">
      <c r="A326" s="7" t="s">
        <v>366</v>
      </c>
      <c r="B326" s="7" t="s">
        <v>367</v>
      </c>
      <c r="C326" s="8">
        <v>31107</v>
      </c>
      <c r="D326" s="7" t="s">
        <v>371</v>
      </c>
      <c r="E326" s="164">
        <f t="shared" si="45"/>
        <v>782</v>
      </c>
      <c r="F326" s="8">
        <v>9</v>
      </c>
      <c r="G326" s="8">
        <v>12</v>
      </c>
      <c r="H326" s="8">
        <v>79</v>
      </c>
      <c r="I326" s="8">
        <v>24</v>
      </c>
      <c r="J326" s="8">
        <v>679</v>
      </c>
      <c r="K326" s="166">
        <f t="shared" si="46"/>
        <v>103</v>
      </c>
      <c r="L326" s="10">
        <f t="shared" si="47"/>
        <v>0.13171355498721227</v>
      </c>
    </row>
    <row r="327" spans="1:12" ht="12.75">
      <c r="A327" s="7" t="s">
        <v>366</v>
      </c>
      <c r="B327" s="7" t="s">
        <v>367</v>
      </c>
      <c r="C327" s="8">
        <v>31108</v>
      </c>
      <c r="D327" s="7" t="s">
        <v>372</v>
      </c>
      <c r="E327" s="164">
        <f t="shared" si="45"/>
        <v>231</v>
      </c>
      <c r="F327" s="5" t="s">
        <v>20</v>
      </c>
      <c r="G327" s="8">
        <v>5</v>
      </c>
      <c r="H327" s="8">
        <v>16</v>
      </c>
      <c r="I327" s="8">
        <v>4</v>
      </c>
      <c r="J327" s="8">
        <v>211</v>
      </c>
      <c r="K327" s="166">
        <f t="shared" si="46"/>
        <v>20</v>
      </c>
      <c r="L327" s="10">
        <f t="shared" si="47"/>
        <v>0.08658008658008658</v>
      </c>
    </row>
    <row r="328" spans="1:12" ht="13.5" thickBot="1">
      <c r="A328" s="7" t="s">
        <v>366</v>
      </c>
      <c r="B328" s="7" t="s">
        <v>367</v>
      </c>
      <c r="C328" s="11">
        <v>31109</v>
      </c>
      <c r="D328" s="7" t="s">
        <v>373</v>
      </c>
      <c r="E328" s="122">
        <f t="shared" si="45"/>
        <v>582</v>
      </c>
      <c r="F328" s="8">
        <v>6</v>
      </c>
      <c r="G328" s="8">
        <v>8</v>
      </c>
      <c r="H328" s="11">
        <v>59</v>
      </c>
      <c r="I328" s="11">
        <v>28</v>
      </c>
      <c r="J328" s="11">
        <v>495</v>
      </c>
      <c r="K328" s="123">
        <f t="shared" si="46"/>
        <v>87</v>
      </c>
      <c r="L328" s="25">
        <f t="shared" si="47"/>
        <v>0.14948453608247422</v>
      </c>
    </row>
    <row r="329" spans="1:12" s="23" customFormat="1" ht="12.75">
      <c r="A329" s="179"/>
      <c r="B329" s="146" t="s">
        <v>374</v>
      </c>
      <c r="C329" s="180">
        <f>COUNT(C323:C328)</f>
        <v>6</v>
      </c>
      <c r="D329" s="91" t="s">
        <v>22</v>
      </c>
      <c r="E329" s="132">
        <f>SUBTOTAL(9,E323:E328)</f>
        <v>2402</v>
      </c>
      <c r="F329" s="133"/>
      <c r="G329" s="133"/>
      <c r="H329" s="132">
        <f>SUBTOTAL(9,H323:H328)</f>
        <v>234</v>
      </c>
      <c r="I329" s="132">
        <f>SUBTOTAL(9,I323:I328)</f>
        <v>99</v>
      </c>
      <c r="J329" s="132">
        <f>SUBTOTAL(9,J323:J328)</f>
        <v>2069</v>
      </c>
      <c r="K329" s="132">
        <f>SUBTOTAL(9,K323:K328)</f>
        <v>333</v>
      </c>
      <c r="L329" s="134">
        <f t="shared" si="47"/>
        <v>0.13863447127393838</v>
      </c>
    </row>
    <row r="330" ht="10.5" customHeight="1"/>
    <row r="331" spans="1:12" ht="12.75">
      <c r="A331" s="7" t="s">
        <v>375</v>
      </c>
      <c r="B331" s="7" t="s">
        <v>376</v>
      </c>
      <c r="C331" s="8">
        <v>32103</v>
      </c>
      <c r="D331" s="7" t="s">
        <v>377</v>
      </c>
      <c r="E331" s="164">
        <f aca="true" t="shared" si="48" ref="E331:E338">+H331+I331+J331</f>
        <v>263</v>
      </c>
      <c r="F331" s="5" t="s">
        <v>29</v>
      </c>
      <c r="G331" s="8">
        <v>4</v>
      </c>
      <c r="H331" s="8">
        <v>38</v>
      </c>
      <c r="I331" s="8">
        <v>10</v>
      </c>
      <c r="J331" s="8">
        <v>215</v>
      </c>
      <c r="K331" s="166">
        <f>+H331+I331</f>
        <v>48</v>
      </c>
      <c r="L331" s="10">
        <f>K331/E331</f>
        <v>0.18250950570342206</v>
      </c>
    </row>
    <row r="332" spans="1:12" ht="12.75">
      <c r="A332" s="7" t="s">
        <v>375</v>
      </c>
      <c r="B332" s="7" t="s">
        <v>376</v>
      </c>
      <c r="C332" s="8">
        <v>32104</v>
      </c>
      <c r="D332" s="7" t="s">
        <v>378</v>
      </c>
      <c r="E332" s="164">
        <f t="shared" si="48"/>
        <v>92</v>
      </c>
      <c r="F332" s="5" t="s">
        <v>14</v>
      </c>
      <c r="G332" s="5" t="s">
        <v>14</v>
      </c>
      <c r="H332" s="8">
        <v>20</v>
      </c>
      <c r="I332" s="8">
        <v>0</v>
      </c>
      <c r="J332" s="8">
        <v>72</v>
      </c>
      <c r="K332" s="166">
        <f aca="true" t="shared" si="49" ref="K332:K338">+H332+I332</f>
        <v>20</v>
      </c>
      <c r="L332" s="10">
        <f aca="true" t="shared" si="50" ref="L332:L343">K332/E332</f>
        <v>0.21739130434782608</v>
      </c>
    </row>
    <row r="333" spans="1:12" ht="12.75">
      <c r="A333" s="7" t="s">
        <v>375</v>
      </c>
      <c r="B333" s="7" t="s">
        <v>376</v>
      </c>
      <c r="C333" s="8">
        <v>32107</v>
      </c>
      <c r="D333" s="7" t="s">
        <v>379</v>
      </c>
      <c r="E333" s="164">
        <f t="shared" si="48"/>
        <v>386</v>
      </c>
      <c r="F333" s="5" t="s">
        <v>29</v>
      </c>
      <c r="G333" s="8">
        <v>4</v>
      </c>
      <c r="H333" s="8">
        <v>61</v>
      </c>
      <c r="I333" s="8">
        <v>5</v>
      </c>
      <c r="J333" s="8">
        <v>320</v>
      </c>
      <c r="K333" s="166">
        <f t="shared" si="49"/>
        <v>66</v>
      </c>
      <c r="L333" s="10">
        <f t="shared" si="50"/>
        <v>0.17098445595854922</v>
      </c>
    </row>
    <row r="334" spans="1:12" ht="12.75">
      <c r="A334" s="7" t="s">
        <v>375</v>
      </c>
      <c r="B334" s="7" t="s">
        <v>376</v>
      </c>
      <c r="C334" s="8">
        <v>32108</v>
      </c>
      <c r="D334" s="7" t="s">
        <v>380</v>
      </c>
      <c r="E334" s="164">
        <f t="shared" si="48"/>
        <v>1062</v>
      </c>
      <c r="F334" s="8">
        <v>9</v>
      </c>
      <c r="G334" s="8">
        <v>12</v>
      </c>
      <c r="H334" s="8">
        <v>134</v>
      </c>
      <c r="I334" s="8">
        <v>33</v>
      </c>
      <c r="J334" s="8">
        <v>895</v>
      </c>
      <c r="K334" s="166">
        <f t="shared" si="49"/>
        <v>167</v>
      </c>
      <c r="L334" s="10">
        <f t="shared" si="50"/>
        <v>0.15725047080979285</v>
      </c>
    </row>
    <row r="335" spans="1:12" ht="12.75">
      <c r="A335" s="7" t="s">
        <v>375</v>
      </c>
      <c r="B335" s="7" t="s">
        <v>376</v>
      </c>
      <c r="C335" s="8">
        <v>32110</v>
      </c>
      <c r="D335" s="7" t="s">
        <v>381</v>
      </c>
      <c r="E335" s="164">
        <f t="shared" si="48"/>
        <v>573</v>
      </c>
      <c r="F335" s="8">
        <v>7</v>
      </c>
      <c r="G335" s="8">
        <v>8</v>
      </c>
      <c r="H335" s="8">
        <v>83</v>
      </c>
      <c r="I335" s="8">
        <v>15</v>
      </c>
      <c r="J335" s="8">
        <v>475</v>
      </c>
      <c r="K335" s="166">
        <f t="shared" si="49"/>
        <v>98</v>
      </c>
      <c r="L335" s="10">
        <f t="shared" si="50"/>
        <v>0.17102966841186737</v>
      </c>
    </row>
    <row r="336" spans="1:12" ht="12.75">
      <c r="A336" s="7" t="s">
        <v>375</v>
      </c>
      <c r="B336" s="7" t="s">
        <v>376</v>
      </c>
      <c r="C336" s="8">
        <v>32112</v>
      </c>
      <c r="D336" s="7" t="s">
        <v>382</v>
      </c>
      <c r="E336" s="164">
        <f t="shared" si="48"/>
        <v>276</v>
      </c>
      <c r="F336" s="5" t="s">
        <v>29</v>
      </c>
      <c r="G336" s="8">
        <v>4</v>
      </c>
      <c r="H336" s="8">
        <v>46</v>
      </c>
      <c r="I336" s="8">
        <v>6</v>
      </c>
      <c r="J336" s="8">
        <v>224</v>
      </c>
      <c r="K336" s="166">
        <f t="shared" si="49"/>
        <v>52</v>
      </c>
      <c r="L336" s="10">
        <f t="shared" si="50"/>
        <v>0.18840579710144928</v>
      </c>
    </row>
    <row r="337" spans="1:12" ht="12.75">
      <c r="A337" s="7" t="s">
        <v>375</v>
      </c>
      <c r="B337" s="7" t="s">
        <v>376</v>
      </c>
      <c r="C337" s="8">
        <v>32113</v>
      </c>
      <c r="D337" s="7" t="s">
        <v>383</v>
      </c>
      <c r="E337" s="164">
        <f t="shared" si="48"/>
        <v>247</v>
      </c>
      <c r="F337" s="5" t="s">
        <v>29</v>
      </c>
      <c r="G337" s="8">
        <v>4</v>
      </c>
      <c r="H337" s="8">
        <v>27</v>
      </c>
      <c r="I337" s="8">
        <v>4</v>
      </c>
      <c r="J337" s="8">
        <v>216</v>
      </c>
      <c r="K337" s="166">
        <f t="shared" si="49"/>
        <v>31</v>
      </c>
      <c r="L337" s="10">
        <f t="shared" si="50"/>
        <v>0.12550607287449392</v>
      </c>
    </row>
    <row r="338" spans="1:12" ht="13.5" thickBot="1">
      <c r="A338" s="7" t="s">
        <v>375</v>
      </c>
      <c r="B338" s="7" t="s">
        <v>376</v>
      </c>
      <c r="C338" s="11">
        <v>32114</v>
      </c>
      <c r="D338" s="7" t="s">
        <v>384</v>
      </c>
      <c r="E338" s="122">
        <f t="shared" si="48"/>
        <v>510</v>
      </c>
      <c r="F338" s="8">
        <v>5</v>
      </c>
      <c r="G338" s="8">
        <v>6</v>
      </c>
      <c r="H338" s="11">
        <v>89</v>
      </c>
      <c r="I338" s="11">
        <v>19</v>
      </c>
      <c r="J338" s="11">
        <v>402</v>
      </c>
      <c r="K338" s="123">
        <f t="shared" si="49"/>
        <v>108</v>
      </c>
      <c r="L338" s="25">
        <f t="shared" si="50"/>
        <v>0.21176470588235294</v>
      </c>
    </row>
    <row r="339" spans="1:12" s="23" customFormat="1" ht="12.75">
      <c r="A339" s="179"/>
      <c r="B339" s="146" t="s">
        <v>385</v>
      </c>
      <c r="C339" s="92">
        <f>COUNT(C331:C338)</f>
        <v>8</v>
      </c>
      <c r="D339" s="91" t="s">
        <v>22</v>
      </c>
      <c r="E339" s="132">
        <f>SUBTOTAL(9,E331:E338)</f>
        <v>3409</v>
      </c>
      <c r="F339" s="133"/>
      <c r="G339" s="133"/>
      <c r="H339" s="132">
        <f>SUBTOTAL(9,H331:H338)</f>
        <v>498</v>
      </c>
      <c r="I339" s="132">
        <f>SUBTOTAL(9,I331:I338)</f>
        <v>92</v>
      </c>
      <c r="J339" s="132">
        <f>SUBTOTAL(9,J331:J338)</f>
        <v>2819</v>
      </c>
      <c r="K339" s="132">
        <f>SUBTOTAL(9,K331:K338)</f>
        <v>590</v>
      </c>
      <c r="L339" s="134">
        <f t="shared" si="50"/>
        <v>0.1730712819008507</v>
      </c>
    </row>
    <row r="340" ht="10.5" customHeight="1"/>
    <row r="341" spans="1:12" ht="12.75">
      <c r="A341" s="7" t="s">
        <v>386</v>
      </c>
      <c r="B341" s="7" t="s">
        <v>42</v>
      </c>
      <c r="C341" s="8">
        <v>23601</v>
      </c>
      <c r="D341" s="7" t="s">
        <v>387</v>
      </c>
      <c r="E341" s="164">
        <f>+H341+I341+J341</f>
        <v>166</v>
      </c>
      <c r="F341" s="5" t="s">
        <v>29</v>
      </c>
      <c r="G341" s="8">
        <v>8</v>
      </c>
      <c r="H341" s="8">
        <v>19</v>
      </c>
      <c r="I341" s="8">
        <v>1</v>
      </c>
      <c r="J341" s="8">
        <v>146</v>
      </c>
      <c r="K341" s="166">
        <f>+H341+I341</f>
        <v>20</v>
      </c>
      <c r="L341" s="10">
        <f t="shared" si="50"/>
        <v>0.12048192771084337</v>
      </c>
    </row>
    <row r="342" spans="1:12" ht="13.5" thickBot="1">
      <c r="A342" s="7" t="s">
        <v>388</v>
      </c>
      <c r="B342" s="7" t="s">
        <v>42</v>
      </c>
      <c r="C342" s="11">
        <v>32601</v>
      </c>
      <c r="D342" s="7" t="s">
        <v>389</v>
      </c>
      <c r="E342" s="122">
        <f>+H342+I342+J342</f>
        <v>179</v>
      </c>
      <c r="F342" s="5" t="s">
        <v>29</v>
      </c>
      <c r="G342" s="8">
        <v>5</v>
      </c>
      <c r="H342" s="11">
        <v>38</v>
      </c>
      <c r="I342" s="11">
        <v>9</v>
      </c>
      <c r="J342" s="11">
        <v>132</v>
      </c>
      <c r="K342" s="123">
        <f>+H342+I342</f>
        <v>47</v>
      </c>
      <c r="L342" s="25">
        <f t="shared" si="50"/>
        <v>0.26256983240223464</v>
      </c>
    </row>
    <row r="343" spans="1:12" ht="12.75">
      <c r="A343" s="46"/>
      <c r="B343" s="46"/>
      <c r="C343" s="100">
        <f>COUNT(C341:C342)</f>
        <v>2</v>
      </c>
      <c r="D343" s="48" t="s">
        <v>46</v>
      </c>
      <c r="E343" s="150">
        <f>SUBTOTAL(9,E341:E342)</f>
        <v>345</v>
      </c>
      <c r="F343" s="102"/>
      <c r="G343" s="102"/>
      <c r="H343" s="150">
        <f>SUBTOTAL(9,H341:H342)</f>
        <v>57</v>
      </c>
      <c r="I343" s="150">
        <f>SUBTOTAL(9,I341:I342)</f>
        <v>10</v>
      </c>
      <c r="J343" s="150">
        <f>SUBTOTAL(9,J341:J342)</f>
        <v>278</v>
      </c>
      <c r="K343" s="150">
        <f>SUBTOTAL(9,K341:K342)</f>
        <v>67</v>
      </c>
      <c r="L343" s="152">
        <f t="shared" si="50"/>
        <v>0.19420289855072465</v>
      </c>
    </row>
    <row r="344" ht="9.75" customHeight="1"/>
    <row r="345" spans="1:12" s="59" customFormat="1" ht="12.75">
      <c r="A345" s="52"/>
      <c r="B345" s="136" t="s">
        <v>390</v>
      </c>
      <c r="C345" s="54">
        <f>+C339+C343</f>
        <v>10</v>
      </c>
      <c r="D345" s="55" t="s">
        <v>276</v>
      </c>
      <c r="E345" s="56">
        <f>SUBTOTAL(9,E331:E344)</f>
        <v>3754</v>
      </c>
      <c r="F345" s="57"/>
      <c r="G345" s="57"/>
      <c r="H345" s="56">
        <f>SUBTOTAL(9,H331:H344)</f>
        <v>555</v>
      </c>
      <c r="I345" s="56">
        <f>SUBTOTAL(9,I331:I344)</f>
        <v>102</v>
      </c>
      <c r="J345" s="54"/>
      <c r="K345" s="56">
        <f>SUBTOTAL(9,K331:K344)</f>
        <v>657</v>
      </c>
      <c r="L345" s="58">
        <f>K345/E345</f>
        <v>0.1750133191262653</v>
      </c>
    </row>
    <row r="346" ht="12" customHeight="1"/>
    <row r="347" spans="1:12" ht="12.75">
      <c r="A347" s="7" t="s">
        <v>391</v>
      </c>
      <c r="B347" s="7" t="s">
        <v>392</v>
      </c>
      <c r="C347" s="8">
        <v>33105</v>
      </c>
      <c r="D347" s="7" t="s">
        <v>393</v>
      </c>
      <c r="E347" s="164">
        <f>+H347+I347+J347</f>
        <v>258</v>
      </c>
      <c r="F347" s="5" t="s">
        <v>20</v>
      </c>
      <c r="G347" s="8">
        <v>4</v>
      </c>
      <c r="H347" s="8">
        <v>55</v>
      </c>
      <c r="I347" s="8">
        <v>10</v>
      </c>
      <c r="J347" s="8">
        <v>193</v>
      </c>
      <c r="K347" s="166">
        <f>+H347+I347</f>
        <v>65</v>
      </c>
      <c r="L347" s="10">
        <f aca="true" t="shared" si="51" ref="L347:L352">K347/E347</f>
        <v>0.25193798449612403</v>
      </c>
    </row>
    <row r="348" spans="1:12" ht="12.75">
      <c r="A348" s="7" t="s">
        <v>391</v>
      </c>
      <c r="B348" s="7" t="s">
        <v>392</v>
      </c>
      <c r="C348" s="8">
        <v>33106</v>
      </c>
      <c r="D348" s="7" t="s">
        <v>394</v>
      </c>
      <c r="E348" s="164">
        <f>+H348+I348+J348</f>
        <v>195</v>
      </c>
      <c r="F348" s="5" t="s">
        <v>20</v>
      </c>
      <c r="G348" s="8">
        <v>4</v>
      </c>
      <c r="H348" s="8">
        <v>34</v>
      </c>
      <c r="I348" s="8">
        <v>12</v>
      </c>
      <c r="J348" s="8">
        <v>149</v>
      </c>
      <c r="K348" s="166">
        <f>+H348+I348</f>
        <v>46</v>
      </c>
      <c r="L348" s="10">
        <f t="shared" si="51"/>
        <v>0.2358974358974359</v>
      </c>
    </row>
    <row r="349" spans="1:12" ht="12.75">
      <c r="A349" s="7" t="s">
        <v>391</v>
      </c>
      <c r="B349" s="7" t="s">
        <v>392</v>
      </c>
      <c r="C349" s="8">
        <v>33107</v>
      </c>
      <c r="D349" s="7" t="s">
        <v>395</v>
      </c>
      <c r="E349" s="164">
        <f>+H349+I349+J349</f>
        <v>233</v>
      </c>
      <c r="F349" s="5" t="s">
        <v>14</v>
      </c>
      <c r="G349" s="8">
        <v>4</v>
      </c>
      <c r="H349" s="8">
        <v>67</v>
      </c>
      <c r="I349" s="8">
        <v>7</v>
      </c>
      <c r="J349" s="8">
        <v>159</v>
      </c>
      <c r="K349" s="166">
        <f>+H349+I349</f>
        <v>74</v>
      </c>
      <c r="L349" s="10">
        <f t="shared" si="51"/>
        <v>0.31759656652360513</v>
      </c>
    </row>
    <row r="350" spans="1:12" ht="12.75">
      <c r="A350" s="7" t="s">
        <v>391</v>
      </c>
      <c r="B350" s="7" t="s">
        <v>392</v>
      </c>
      <c r="C350" s="8">
        <v>33108</v>
      </c>
      <c r="D350" s="7" t="s">
        <v>396</v>
      </c>
      <c r="E350" s="164">
        <f>+H350+I350+J350</f>
        <v>559</v>
      </c>
      <c r="F350" s="8">
        <v>9</v>
      </c>
      <c r="G350" s="8">
        <v>12</v>
      </c>
      <c r="H350" s="8">
        <v>91</v>
      </c>
      <c r="I350" s="8">
        <v>25</v>
      </c>
      <c r="J350" s="8">
        <v>443</v>
      </c>
      <c r="K350" s="166">
        <f>+H350+I350</f>
        <v>116</v>
      </c>
      <c r="L350" s="10">
        <f t="shared" si="51"/>
        <v>0.2075134168157424</v>
      </c>
    </row>
    <row r="351" spans="1:12" ht="13.5" thickBot="1">
      <c r="A351" s="7" t="s">
        <v>391</v>
      </c>
      <c r="B351" s="7" t="s">
        <v>392</v>
      </c>
      <c r="C351" s="11">
        <v>33110</v>
      </c>
      <c r="D351" s="7" t="s">
        <v>397</v>
      </c>
      <c r="E351" s="122">
        <f>+H351+I351+J351</f>
        <v>597</v>
      </c>
      <c r="F351" s="8">
        <v>5</v>
      </c>
      <c r="G351" s="8">
        <v>8</v>
      </c>
      <c r="H351" s="11">
        <v>140</v>
      </c>
      <c r="I351" s="11">
        <v>28</v>
      </c>
      <c r="J351" s="11">
        <v>429</v>
      </c>
      <c r="K351" s="123">
        <f>+H351+I351</f>
        <v>168</v>
      </c>
      <c r="L351" s="25">
        <f t="shared" si="51"/>
        <v>0.2814070351758794</v>
      </c>
    </row>
    <row r="352" spans="1:12" s="23" customFormat="1" ht="12.75">
      <c r="A352" s="60"/>
      <c r="B352" s="61" t="s">
        <v>398</v>
      </c>
      <c r="C352" s="92">
        <f>COUNT(C347:C351)</f>
        <v>5</v>
      </c>
      <c r="D352" s="91" t="s">
        <v>22</v>
      </c>
      <c r="E352" s="132">
        <f>SUBTOTAL(9,E347:E351)</f>
        <v>1842</v>
      </c>
      <c r="F352" s="133"/>
      <c r="G352" s="133"/>
      <c r="H352" s="132">
        <f>SUBTOTAL(9,H347:H351)</f>
        <v>387</v>
      </c>
      <c r="I352" s="132">
        <f>SUBTOTAL(9,I347:I351)</f>
        <v>82</v>
      </c>
      <c r="J352" s="132">
        <f>SUBTOTAL(9,J347:J351)</f>
        <v>1373</v>
      </c>
      <c r="K352" s="132">
        <f>SUBTOTAL(9,K347:K351)</f>
        <v>469</v>
      </c>
      <c r="L352" s="134">
        <f t="shared" si="51"/>
        <v>0.254614549402823</v>
      </c>
    </row>
    <row r="354" spans="1:12" ht="12.75">
      <c r="A354" s="7" t="s">
        <v>399</v>
      </c>
      <c r="B354" s="7" t="s">
        <v>400</v>
      </c>
      <c r="C354" s="8">
        <v>35101</v>
      </c>
      <c r="D354" s="7" t="s">
        <v>401</v>
      </c>
      <c r="E354" s="164">
        <f aca="true" t="shared" si="52" ref="E354:E376">+H354+I354+J354</f>
        <v>268</v>
      </c>
      <c r="F354" s="5" t="s">
        <v>20</v>
      </c>
      <c r="G354" s="8">
        <v>6</v>
      </c>
      <c r="H354" s="8">
        <v>72</v>
      </c>
      <c r="I354" s="8">
        <v>24</v>
      </c>
      <c r="J354" s="8">
        <v>172</v>
      </c>
      <c r="K354" s="166">
        <f>+H354+I354</f>
        <v>96</v>
      </c>
      <c r="L354" s="10">
        <f>K354/E354</f>
        <v>0.3582089552238806</v>
      </c>
    </row>
    <row r="355" spans="1:12" ht="12.75">
      <c r="A355" s="7" t="s">
        <v>399</v>
      </c>
      <c r="B355" s="7" t="s">
        <v>400</v>
      </c>
      <c r="C355" s="8">
        <v>35104</v>
      </c>
      <c r="D355" s="7" t="s">
        <v>402</v>
      </c>
      <c r="E355" s="164">
        <f t="shared" si="52"/>
        <v>358</v>
      </c>
      <c r="F355" s="5" t="s">
        <v>14</v>
      </c>
      <c r="G355" s="8">
        <v>6</v>
      </c>
      <c r="H355" s="8">
        <v>153</v>
      </c>
      <c r="I355" s="8">
        <v>25</v>
      </c>
      <c r="J355" s="8">
        <v>180</v>
      </c>
      <c r="K355" s="166">
        <f aca="true" t="shared" si="53" ref="K355:K376">+H355+I355</f>
        <v>178</v>
      </c>
      <c r="L355" s="10">
        <f aca="true" t="shared" si="54" ref="L355:L377">K355/E355</f>
        <v>0.4972067039106145</v>
      </c>
    </row>
    <row r="356" spans="1:12" ht="12.75">
      <c r="A356" s="7" t="s">
        <v>399</v>
      </c>
      <c r="B356" s="7" t="s">
        <v>400</v>
      </c>
      <c r="C356" s="8">
        <v>35114</v>
      </c>
      <c r="D356" s="7" t="s">
        <v>403</v>
      </c>
      <c r="E356" s="164">
        <f t="shared" si="52"/>
        <v>302</v>
      </c>
      <c r="F356" s="5" t="s">
        <v>20</v>
      </c>
      <c r="G356" s="8">
        <v>6</v>
      </c>
      <c r="H356" s="8">
        <v>51</v>
      </c>
      <c r="I356" s="8">
        <v>5</v>
      </c>
      <c r="J356" s="8">
        <v>246</v>
      </c>
      <c r="K356" s="166">
        <f t="shared" si="53"/>
        <v>56</v>
      </c>
      <c r="L356" s="10">
        <f t="shared" si="54"/>
        <v>0.18543046357615894</v>
      </c>
    </row>
    <row r="357" spans="1:12" ht="12.75">
      <c r="A357" s="7" t="s">
        <v>399</v>
      </c>
      <c r="B357" s="7" t="s">
        <v>400</v>
      </c>
      <c r="C357" s="8">
        <v>35118</v>
      </c>
      <c r="D357" s="7" t="s">
        <v>404</v>
      </c>
      <c r="E357" s="164">
        <f t="shared" si="52"/>
        <v>511</v>
      </c>
      <c r="F357" s="8">
        <v>7</v>
      </c>
      <c r="G357" s="8">
        <v>8</v>
      </c>
      <c r="H357" s="8">
        <v>116</v>
      </c>
      <c r="I357" s="8">
        <v>31</v>
      </c>
      <c r="J357" s="8">
        <v>364</v>
      </c>
      <c r="K357" s="166">
        <f t="shared" si="53"/>
        <v>147</v>
      </c>
      <c r="L357" s="10">
        <f t="shared" si="54"/>
        <v>0.2876712328767123</v>
      </c>
    </row>
    <row r="358" spans="1:12" ht="12.75">
      <c r="A358" s="7" t="s">
        <v>399</v>
      </c>
      <c r="B358" s="7" t="s">
        <v>400</v>
      </c>
      <c r="C358" s="8">
        <v>35119</v>
      </c>
      <c r="D358" s="7" t="s">
        <v>405</v>
      </c>
      <c r="E358" s="164">
        <f t="shared" si="52"/>
        <v>308</v>
      </c>
      <c r="F358" s="5" t="s">
        <v>20</v>
      </c>
      <c r="G358" s="8">
        <v>6</v>
      </c>
      <c r="H358" s="8">
        <v>61</v>
      </c>
      <c r="I358" s="8">
        <v>7</v>
      </c>
      <c r="J358" s="8">
        <v>240</v>
      </c>
      <c r="K358" s="166">
        <f t="shared" si="53"/>
        <v>68</v>
      </c>
      <c r="L358" s="10">
        <f t="shared" si="54"/>
        <v>0.22077922077922077</v>
      </c>
    </row>
    <row r="359" spans="1:12" ht="12.75">
      <c r="A359" s="7" t="s">
        <v>399</v>
      </c>
      <c r="B359" s="7" t="s">
        <v>400</v>
      </c>
      <c r="C359" s="8">
        <v>35120</v>
      </c>
      <c r="D359" s="7" t="s">
        <v>406</v>
      </c>
      <c r="E359" s="164">
        <f t="shared" si="52"/>
        <v>450</v>
      </c>
      <c r="F359" s="8">
        <v>7</v>
      </c>
      <c r="G359" s="8">
        <v>8</v>
      </c>
      <c r="H359" s="8">
        <v>124</v>
      </c>
      <c r="I359" s="8">
        <v>45</v>
      </c>
      <c r="J359" s="8">
        <v>281</v>
      </c>
      <c r="K359" s="166">
        <f t="shared" si="53"/>
        <v>169</v>
      </c>
      <c r="L359" s="10">
        <f t="shared" si="54"/>
        <v>0.37555555555555553</v>
      </c>
    </row>
    <row r="360" spans="1:12" ht="12.75">
      <c r="A360" s="7" t="s">
        <v>399</v>
      </c>
      <c r="B360" s="7" t="s">
        <v>400</v>
      </c>
      <c r="C360" s="8">
        <v>35121</v>
      </c>
      <c r="D360" s="7" t="s">
        <v>407</v>
      </c>
      <c r="E360" s="164">
        <f t="shared" si="52"/>
        <v>294</v>
      </c>
      <c r="F360" s="5" t="s">
        <v>20</v>
      </c>
      <c r="G360" s="8">
        <v>6</v>
      </c>
      <c r="H360" s="8">
        <v>67</v>
      </c>
      <c r="I360" s="8">
        <v>18</v>
      </c>
      <c r="J360" s="8">
        <v>209</v>
      </c>
      <c r="K360" s="166">
        <f t="shared" si="53"/>
        <v>85</v>
      </c>
      <c r="L360" s="10">
        <f t="shared" si="54"/>
        <v>0.2891156462585034</v>
      </c>
    </row>
    <row r="361" spans="1:12" ht="12.75">
      <c r="A361" s="7" t="s">
        <v>399</v>
      </c>
      <c r="B361" s="7" t="s">
        <v>400</v>
      </c>
      <c r="C361" s="8">
        <v>35123</v>
      </c>
      <c r="D361" s="7" t="s">
        <v>408</v>
      </c>
      <c r="E361" s="164">
        <f t="shared" si="52"/>
        <v>251</v>
      </c>
      <c r="F361" s="5" t="s">
        <v>20</v>
      </c>
      <c r="G361" s="8">
        <v>6</v>
      </c>
      <c r="H361" s="8">
        <v>78</v>
      </c>
      <c r="I361" s="8">
        <v>32</v>
      </c>
      <c r="J361" s="8">
        <v>141</v>
      </c>
      <c r="K361" s="166">
        <f t="shared" si="53"/>
        <v>110</v>
      </c>
      <c r="L361" s="10">
        <f t="shared" si="54"/>
        <v>0.43824701195219123</v>
      </c>
    </row>
    <row r="362" spans="1:12" ht="12.75">
      <c r="A362" s="7" t="s">
        <v>399</v>
      </c>
      <c r="B362" s="7" t="s">
        <v>400</v>
      </c>
      <c r="C362" s="8">
        <v>35124</v>
      </c>
      <c r="D362" s="7" t="s">
        <v>409</v>
      </c>
      <c r="E362" s="164">
        <f t="shared" si="52"/>
        <v>256</v>
      </c>
      <c r="F362" s="5" t="s">
        <v>20</v>
      </c>
      <c r="G362" s="8">
        <v>6</v>
      </c>
      <c r="H362" s="8">
        <v>73</v>
      </c>
      <c r="I362" s="8">
        <v>16</v>
      </c>
      <c r="J362" s="8">
        <v>167</v>
      </c>
      <c r="K362" s="166">
        <f t="shared" si="53"/>
        <v>89</v>
      </c>
      <c r="L362" s="10">
        <f t="shared" si="54"/>
        <v>0.34765625</v>
      </c>
    </row>
    <row r="363" spans="1:12" ht="12.75">
      <c r="A363" s="7" t="s">
        <v>399</v>
      </c>
      <c r="B363" s="7" t="s">
        <v>400</v>
      </c>
      <c r="C363" s="8">
        <v>35125</v>
      </c>
      <c r="D363" s="7" t="s">
        <v>410</v>
      </c>
      <c r="E363" s="164">
        <f t="shared" si="52"/>
        <v>273</v>
      </c>
      <c r="F363" s="5" t="s">
        <v>20</v>
      </c>
      <c r="G363" s="8">
        <v>6</v>
      </c>
      <c r="H363" s="8">
        <v>64</v>
      </c>
      <c r="I363" s="8">
        <v>16</v>
      </c>
      <c r="J363" s="8">
        <v>193</v>
      </c>
      <c r="K363" s="166">
        <f t="shared" si="53"/>
        <v>80</v>
      </c>
      <c r="L363" s="10">
        <f t="shared" si="54"/>
        <v>0.29304029304029305</v>
      </c>
    </row>
    <row r="364" spans="1:12" ht="12.75">
      <c r="A364" s="7" t="s">
        <v>399</v>
      </c>
      <c r="B364" s="7" t="s">
        <v>400</v>
      </c>
      <c r="C364" s="8">
        <v>35127</v>
      </c>
      <c r="D364" s="7" t="s">
        <v>411</v>
      </c>
      <c r="E364" s="164">
        <f t="shared" si="52"/>
        <v>390</v>
      </c>
      <c r="F364" s="5" t="s">
        <v>20</v>
      </c>
      <c r="G364" s="8">
        <v>6</v>
      </c>
      <c r="H364" s="8">
        <v>94</v>
      </c>
      <c r="I364" s="8">
        <v>25</v>
      </c>
      <c r="J364" s="8">
        <v>271</v>
      </c>
      <c r="K364" s="166">
        <f t="shared" si="53"/>
        <v>119</v>
      </c>
      <c r="L364" s="10">
        <f t="shared" si="54"/>
        <v>0.30512820512820515</v>
      </c>
    </row>
    <row r="365" spans="1:12" ht="12.75">
      <c r="A365" s="7" t="s">
        <v>399</v>
      </c>
      <c r="B365" s="7" t="s">
        <v>400</v>
      </c>
      <c r="C365" s="8">
        <v>35128</v>
      </c>
      <c r="D365" s="7" t="s">
        <v>412</v>
      </c>
      <c r="E365" s="164">
        <f t="shared" si="52"/>
        <v>362</v>
      </c>
      <c r="F365" s="5" t="s">
        <v>14</v>
      </c>
      <c r="G365" s="8">
        <v>6</v>
      </c>
      <c r="H365" s="8">
        <v>104</v>
      </c>
      <c r="I365" s="8">
        <v>26</v>
      </c>
      <c r="J365" s="8">
        <v>232</v>
      </c>
      <c r="K365" s="166">
        <f t="shared" si="53"/>
        <v>130</v>
      </c>
      <c r="L365" s="10">
        <f t="shared" si="54"/>
        <v>0.35911602209944754</v>
      </c>
    </row>
    <row r="366" spans="1:12" ht="12.75">
      <c r="A366" s="7" t="s">
        <v>399</v>
      </c>
      <c r="B366" s="7" t="s">
        <v>400</v>
      </c>
      <c r="C366" s="8">
        <v>35129</v>
      </c>
      <c r="D366" s="7" t="s">
        <v>413</v>
      </c>
      <c r="E366" s="164">
        <f t="shared" si="52"/>
        <v>379</v>
      </c>
      <c r="F366" s="5" t="s">
        <v>14</v>
      </c>
      <c r="G366" s="8">
        <v>6</v>
      </c>
      <c r="H366" s="8">
        <v>116</v>
      </c>
      <c r="I366" s="8">
        <v>15</v>
      </c>
      <c r="J366" s="8">
        <v>248</v>
      </c>
      <c r="K366" s="166">
        <f t="shared" si="53"/>
        <v>131</v>
      </c>
      <c r="L366" s="10">
        <f t="shared" si="54"/>
        <v>0.34564643799472294</v>
      </c>
    </row>
    <row r="367" spans="1:12" ht="12.75">
      <c r="A367" s="7" t="s">
        <v>399</v>
      </c>
      <c r="B367" s="7" t="s">
        <v>400</v>
      </c>
      <c r="C367" s="8">
        <v>35130</v>
      </c>
      <c r="D367" s="7" t="s">
        <v>414</v>
      </c>
      <c r="E367" s="164">
        <f t="shared" si="52"/>
        <v>1007</v>
      </c>
      <c r="F367" s="8">
        <v>9</v>
      </c>
      <c r="G367" s="8">
        <v>12</v>
      </c>
      <c r="H367" s="8">
        <v>276</v>
      </c>
      <c r="I367" s="8">
        <v>83</v>
      </c>
      <c r="J367" s="8">
        <v>648</v>
      </c>
      <c r="K367" s="166">
        <f t="shared" si="53"/>
        <v>359</v>
      </c>
      <c r="L367" s="10">
        <f t="shared" si="54"/>
        <v>0.35650446871896724</v>
      </c>
    </row>
    <row r="368" spans="1:12" ht="12.75">
      <c r="A368" s="7" t="s">
        <v>399</v>
      </c>
      <c r="B368" s="7" t="s">
        <v>400</v>
      </c>
      <c r="C368" s="8">
        <v>35131</v>
      </c>
      <c r="D368" s="7" t="s">
        <v>415</v>
      </c>
      <c r="E368" s="164">
        <f t="shared" si="52"/>
        <v>436</v>
      </c>
      <c r="F368" s="5" t="s">
        <v>20</v>
      </c>
      <c r="G368" s="8">
        <v>6</v>
      </c>
      <c r="H368" s="8">
        <v>65</v>
      </c>
      <c r="I368" s="8">
        <v>12</v>
      </c>
      <c r="J368" s="8">
        <v>359</v>
      </c>
      <c r="K368" s="166">
        <f t="shared" si="53"/>
        <v>77</v>
      </c>
      <c r="L368" s="10">
        <f t="shared" si="54"/>
        <v>0.17660550458715596</v>
      </c>
    </row>
    <row r="369" spans="1:12" ht="12.75">
      <c r="A369" s="7" t="s">
        <v>399</v>
      </c>
      <c r="B369" s="7" t="s">
        <v>400</v>
      </c>
      <c r="C369" s="8">
        <v>35132</v>
      </c>
      <c r="D369" s="7" t="s">
        <v>416</v>
      </c>
      <c r="E369" s="164">
        <f t="shared" si="52"/>
        <v>255</v>
      </c>
      <c r="F369" s="5" t="s">
        <v>20</v>
      </c>
      <c r="G369" s="8">
        <v>6</v>
      </c>
      <c r="H369" s="8">
        <v>76</v>
      </c>
      <c r="I369" s="8">
        <v>18</v>
      </c>
      <c r="J369" s="8">
        <v>161</v>
      </c>
      <c r="K369" s="166">
        <f t="shared" si="53"/>
        <v>94</v>
      </c>
      <c r="L369" s="10">
        <f t="shared" si="54"/>
        <v>0.3686274509803922</v>
      </c>
    </row>
    <row r="370" spans="1:12" ht="12.75">
      <c r="A370" s="7" t="s">
        <v>399</v>
      </c>
      <c r="B370" s="7" t="s">
        <v>400</v>
      </c>
      <c r="C370" s="8">
        <v>35133</v>
      </c>
      <c r="D370" s="7" t="s">
        <v>417</v>
      </c>
      <c r="E370" s="164">
        <f t="shared" si="52"/>
        <v>330</v>
      </c>
      <c r="F370" s="5" t="s">
        <v>20</v>
      </c>
      <c r="G370" s="8">
        <v>6</v>
      </c>
      <c r="H370" s="8">
        <v>75</v>
      </c>
      <c r="I370" s="8">
        <v>16</v>
      </c>
      <c r="J370" s="8">
        <v>239</v>
      </c>
      <c r="K370" s="166">
        <f t="shared" si="53"/>
        <v>91</v>
      </c>
      <c r="L370" s="10">
        <f t="shared" si="54"/>
        <v>0.27575757575757576</v>
      </c>
    </row>
    <row r="371" spans="1:12" ht="12.75">
      <c r="A371" s="7" t="s">
        <v>399</v>
      </c>
      <c r="B371" s="7" t="s">
        <v>400</v>
      </c>
      <c r="C371" s="8">
        <v>35134</v>
      </c>
      <c r="D371" s="7" t="s">
        <v>418</v>
      </c>
      <c r="E371" s="164">
        <f t="shared" si="52"/>
        <v>1149</v>
      </c>
      <c r="F371" s="8">
        <v>9</v>
      </c>
      <c r="G371" s="8">
        <v>12</v>
      </c>
      <c r="H371" s="8">
        <v>277</v>
      </c>
      <c r="I371" s="8">
        <v>110</v>
      </c>
      <c r="J371" s="8">
        <v>762</v>
      </c>
      <c r="K371" s="166">
        <f t="shared" si="53"/>
        <v>387</v>
      </c>
      <c r="L371" s="10">
        <f t="shared" si="54"/>
        <v>0.3368146214099217</v>
      </c>
    </row>
    <row r="372" spans="1:12" ht="12.75">
      <c r="A372" s="7" t="s">
        <v>399</v>
      </c>
      <c r="B372" s="7" t="s">
        <v>400</v>
      </c>
      <c r="C372" s="8">
        <v>35135</v>
      </c>
      <c r="D372" s="7" t="s">
        <v>419</v>
      </c>
      <c r="E372" s="164">
        <f t="shared" si="52"/>
        <v>297</v>
      </c>
      <c r="F372" s="5" t="s">
        <v>20</v>
      </c>
      <c r="G372" s="8">
        <v>6</v>
      </c>
      <c r="H372" s="8">
        <v>69</v>
      </c>
      <c r="I372" s="8">
        <v>6</v>
      </c>
      <c r="J372" s="8">
        <v>222</v>
      </c>
      <c r="K372" s="166">
        <f t="shared" si="53"/>
        <v>75</v>
      </c>
      <c r="L372" s="10">
        <f t="shared" si="54"/>
        <v>0.25252525252525254</v>
      </c>
    </row>
    <row r="373" spans="1:12" ht="12.75">
      <c r="A373" s="7" t="s">
        <v>399</v>
      </c>
      <c r="B373" s="7" t="s">
        <v>400</v>
      </c>
      <c r="C373" s="8">
        <v>35136</v>
      </c>
      <c r="D373" s="7" t="s">
        <v>420</v>
      </c>
      <c r="E373" s="164">
        <f t="shared" si="52"/>
        <v>325</v>
      </c>
      <c r="F373" s="5" t="s">
        <v>20</v>
      </c>
      <c r="G373" s="8">
        <v>6</v>
      </c>
      <c r="H373" s="8">
        <v>124</v>
      </c>
      <c r="I373" s="8">
        <v>31</v>
      </c>
      <c r="J373" s="8">
        <v>170</v>
      </c>
      <c r="K373" s="166">
        <f t="shared" si="53"/>
        <v>155</v>
      </c>
      <c r="L373" s="10">
        <f t="shared" si="54"/>
        <v>0.47692307692307695</v>
      </c>
    </row>
    <row r="374" spans="1:12" ht="12.75">
      <c r="A374" s="7" t="s">
        <v>399</v>
      </c>
      <c r="B374" s="7" t="s">
        <v>400</v>
      </c>
      <c r="C374" s="8">
        <v>35137</v>
      </c>
      <c r="D374" s="7" t="s">
        <v>421</v>
      </c>
      <c r="E374" s="164">
        <f t="shared" si="52"/>
        <v>133</v>
      </c>
      <c r="F374" s="5" t="s">
        <v>14</v>
      </c>
      <c r="G374" s="5" t="s">
        <v>29</v>
      </c>
      <c r="H374" s="8">
        <v>31</v>
      </c>
      <c r="I374" s="8">
        <v>4</v>
      </c>
      <c r="J374" s="8">
        <v>98</v>
      </c>
      <c r="K374" s="166">
        <f t="shared" si="53"/>
        <v>35</v>
      </c>
      <c r="L374" s="10">
        <f t="shared" si="54"/>
        <v>0.2631578947368421</v>
      </c>
    </row>
    <row r="375" spans="1:12" ht="12.75">
      <c r="A375" s="7" t="s">
        <v>399</v>
      </c>
      <c r="B375" s="7" t="s">
        <v>400</v>
      </c>
      <c r="C375" s="8">
        <v>35138</v>
      </c>
      <c r="D375" s="7" t="s">
        <v>422</v>
      </c>
      <c r="E375" s="164">
        <f t="shared" si="52"/>
        <v>1015</v>
      </c>
      <c r="F375" s="8">
        <v>9</v>
      </c>
      <c r="G375" s="8">
        <v>12</v>
      </c>
      <c r="H375" s="8">
        <v>216</v>
      </c>
      <c r="I375" s="8">
        <v>57</v>
      </c>
      <c r="J375" s="8">
        <v>742</v>
      </c>
      <c r="K375" s="166">
        <f t="shared" si="53"/>
        <v>273</v>
      </c>
      <c r="L375" s="10">
        <f t="shared" si="54"/>
        <v>0.2689655172413793</v>
      </c>
    </row>
    <row r="376" spans="1:12" ht="13.5" thickBot="1">
      <c r="A376" s="7" t="s">
        <v>399</v>
      </c>
      <c r="B376" s="7" t="s">
        <v>400</v>
      </c>
      <c r="C376" s="11">
        <v>35139</v>
      </c>
      <c r="D376" s="7" t="s">
        <v>423</v>
      </c>
      <c r="E376" s="122">
        <f t="shared" si="52"/>
        <v>540</v>
      </c>
      <c r="F376" s="8">
        <v>7</v>
      </c>
      <c r="G376" s="8">
        <v>8</v>
      </c>
      <c r="H376" s="11">
        <v>111</v>
      </c>
      <c r="I376" s="11">
        <v>33</v>
      </c>
      <c r="J376" s="11">
        <v>396</v>
      </c>
      <c r="K376" s="123">
        <f t="shared" si="53"/>
        <v>144</v>
      </c>
      <c r="L376" s="25">
        <f t="shared" si="54"/>
        <v>0.26666666666666666</v>
      </c>
    </row>
    <row r="377" spans="1:12" s="23" customFormat="1" ht="12.75">
      <c r="A377" s="179"/>
      <c r="B377" s="146" t="s">
        <v>424</v>
      </c>
      <c r="C377" s="92">
        <f>COUNT(C354:C376)</f>
        <v>23</v>
      </c>
      <c r="D377" s="91" t="s">
        <v>22</v>
      </c>
      <c r="E377" s="132">
        <f>SUBTOTAL(9,E354:E376)</f>
        <v>9889</v>
      </c>
      <c r="F377" s="133"/>
      <c r="G377" s="133"/>
      <c r="H377" s="132">
        <f>SUBTOTAL(9,H354:H376)</f>
        <v>2493</v>
      </c>
      <c r="I377" s="132">
        <f>SUBTOTAL(9,I354:I376)</f>
        <v>655</v>
      </c>
      <c r="J377" s="132">
        <f>SUBTOTAL(9,J354:J376)</f>
        <v>6741</v>
      </c>
      <c r="K377" s="132">
        <f>SUBTOTAL(9,K354:K376)</f>
        <v>3148</v>
      </c>
      <c r="L377" s="134">
        <f t="shared" si="54"/>
        <v>0.3183335018707655</v>
      </c>
    </row>
    <row r="379" spans="1:12" s="23" customFormat="1" ht="13.5" thickBot="1">
      <c r="A379" s="119"/>
      <c r="B379" s="120" t="s">
        <v>425</v>
      </c>
      <c r="C379" s="122">
        <v>1</v>
      </c>
      <c r="D379" s="120" t="s">
        <v>425</v>
      </c>
      <c r="E379" s="122">
        <v>22</v>
      </c>
      <c r="F379" s="121">
        <v>9</v>
      </c>
      <c r="G379" s="121">
        <v>12</v>
      </c>
      <c r="H379" s="122">
        <v>8</v>
      </c>
      <c r="I379" s="122">
        <v>2</v>
      </c>
      <c r="J379" s="122"/>
      <c r="K379" s="123">
        <f>+H379+I379</f>
        <v>10</v>
      </c>
      <c r="L379" s="25">
        <f>K379/E379</f>
        <v>0.45454545454545453</v>
      </c>
    </row>
    <row r="380" spans="1:12" ht="12.75">
      <c r="A380" s="93"/>
      <c r="B380" s="93"/>
      <c r="C380" s="135">
        <f>COUNT(C379)</f>
        <v>1</v>
      </c>
      <c r="D380" s="95" t="s">
        <v>109</v>
      </c>
      <c r="E380" s="96">
        <f>SUBTOTAL(9,E379)</f>
        <v>22</v>
      </c>
      <c r="F380" s="97"/>
      <c r="G380" s="97"/>
      <c r="H380" s="96">
        <f>SUBTOTAL(9,H379)</f>
        <v>8</v>
      </c>
      <c r="I380" s="96">
        <f>SUBTOTAL(9,I379)</f>
        <v>2</v>
      </c>
      <c r="J380" s="98"/>
      <c r="K380" s="96">
        <f>SUBTOTAL(9,K379)</f>
        <v>10</v>
      </c>
      <c r="L380" s="99">
        <f>K380/E380</f>
        <v>0.45454545454545453</v>
      </c>
    </row>
    <row r="382" spans="1:12" s="59" customFormat="1" ht="12.75">
      <c r="A382" s="52"/>
      <c r="B382" s="53" t="s">
        <v>426</v>
      </c>
      <c r="C382" s="54">
        <f>+C377+C380</f>
        <v>24</v>
      </c>
      <c r="D382" s="55" t="s">
        <v>427</v>
      </c>
      <c r="E382" s="56">
        <f>SUBTOTAL(9,E354:E380)</f>
        <v>9911</v>
      </c>
      <c r="F382" s="57"/>
      <c r="G382" s="57"/>
      <c r="H382" s="56">
        <f>SUBTOTAL(9,H354:H380)</f>
        <v>2501</v>
      </c>
      <c r="I382" s="56">
        <f>SUBTOTAL(9,I354:I380)</f>
        <v>657</v>
      </c>
      <c r="J382" s="54"/>
      <c r="K382" s="56">
        <f>SUBTOTAL(9,K354:K380)</f>
        <v>3158</v>
      </c>
      <c r="L382" s="58">
        <f>K382/E382</f>
        <v>0.31863585914640297</v>
      </c>
    </row>
    <row r="384" spans="1:12" ht="12.75">
      <c r="A384" s="7" t="s">
        <v>428</v>
      </c>
      <c r="B384" s="7" t="s">
        <v>429</v>
      </c>
      <c r="C384" s="8">
        <v>36101</v>
      </c>
      <c r="D384" s="7" t="s">
        <v>430</v>
      </c>
      <c r="E384" s="164">
        <f aca="true" t="shared" si="55" ref="E384:E389">+H384+I384+J384</f>
        <v>188</v>
      </c>
      <c r="F384" s="5" t="s">
        <v>147</v>
      </c>
      <c r="G384" s="8">
        <v>4</v>
      </c>
      <c r="H384" s="8">
        <v>88</v>
      </c>
      <c r="I384" s="8">
        <v>9</v>
      </c>
      <c r="J384" s="8">
        <v>91</v>
      </c>
      <c r="K384" s="166">
        <f aca="true" t="shared" si="56" ref="K384:K389">+H384+I384</f>
        <v>97</v>
      </c>
      <c r="L384" s="10">
        <f>K384/E384</f>
        <v>0.5159574468085106</v>
      </c>
    </row>
    <row r="385" spans="1:12" ht="12.75">
      <c r="A385" s="7" t="s">
        <v>428</v>
      </c>
      <c r="B385" s="7" t="s">
        <v>429</v>
      </c>
      <c r="C385" s="8">
        <v>36103</v>
      </c>
      <c r="D385" s="7" t="s">
        <v>431</v>
      </c>
      <c r="E385" s="164">
        <f t="shared" si="55"/>
        <v>908</v>
      </c>
      <c r="F385" s="8">
        <v>5</v>
      </c>
      <c r="G385" s="8">
        <v>8</v>
      </c>
      <c r="H385" s="8">
        <v>279</v>
      </c>
      <c r="I385" s="8">
        <v>70</v>
      </c>
      <c r="J385" s="8">
        <v>559</v>
      </c>
      <c r="K385" s="166">
        <f t="shared" si="56"/>
        <v>349</v>
      </c>
      <c r="L385" s="10">
        <f aca="true" t="shared" si="57" ref="L385:L390">K385/E385</f>
        <v>0.3843612334801762</v>
      </c>
    </row>
    <row r="386" spans="1:12" ht="12.75">
      <c r="A386" s="7" t="s">
        <v>428</v>
      </c>
      <c r="B386" s="7" t="s">
        <v>429</v>
      </c>
      <c r="C386" s="8">
        <v>36104</v>
      </c>
      <c r="D386" s="7" t="s">
        <v>432</v>
      </c>
      <c r="E386" s="164">
        <f t="shared" si="55"/>
        <v>983</v>
      </c>
      <c r="F386" s="8">
        <v>9</v>
      </c>
      <c r="G386" s="8">
        <v>12</v>
      </c>
      <c r="H386" s="8">
        <v>218</v>
      </c>
      <c r="I386" s="8">
        <v>54</v>
      </c>
      <c r="J386" s="8">
        <v>711</v>
      </c>
      <c r="K386" s="166">
        <f t="shared" si="56"/>
        <v>272</v>
      </c>
      <c r="L386" s="10">
        <f t="shared" si="57"/>
        <v>0.2767039674465921</v>
      </c>
    </row>
    <row r="387" spans="1:12" ht="12.75">
      <c r="A387" s="7" t="s">
        <v>428</v>
      </c>
      <c r="B387" s="7" t="s">
        <v>429</v>
      </c>
      <c r="C387" s="8">
        <v>36106</v>
      </c>
      <c r="D387" s="7" t="s">
        <v>433</v>
      </c>
      <c r="E387" s="164">
        <f t="shared" si="55"/>
        <v>343</v>
      </c>
      <c r="F387" s="5" t="s">
        <v>29</v>
      </c>
      <c r="G387" s="8">
        <v>4</v>
      </c>
      <c r="H387" s="8">
        <v>129</v>
      </c>
      <c r="I387" s="8">
        <v>22</v>
      </c>
      <c r="J387" s="8">
        <v>192</v>
      </c>
      <c r="K387" s="166">
        <f t="shared" si="56"/>
        <v>151</v>
      </c>
      <c r="L387" s="10">
        <f t="shared" si="57"/>
        <v>0.4402332361516035</v>
      </c>
    </row>
    <row r="388" spans="1:12" ht="12.75">
      <c r="A388" s="7" t="s">
        <v>428</v>
      </c>
      <c r="B388" s="7" t="s">
        <v>429</v>
      </c>
      <c r="C388" s="8">
        <v>36109</v>
      </c>
      <c r="D388" s="7" t="s">
        <v>434</v>
      </c>
      <c r="E388" s="164">
        <f t="shared" si="55"/>
        <v>312</v>
      </c>
      <c r="F388" s="5" t="s">
        <v>29</v>
      </c>
      <c r="G388" s="8">
        <v>4</v>
      </c>
      <c r="H388" s="8">
        <v>49</v>
      </c>
      <c r="I388" s="8">
        <v>12</v>
      </c>
      <c r="J388" s="8">
        <v>251</v>
      </c>
      <c r="K388" s="166">
        <f t="shared" si="56"/>
        <v>61</v>
      </c>
      <c r="L388" s="10">
        <f t="shared" si="57"/>
        <v>0.1955128205128205</v>
      </c>
    </row>
    <row r="389" spans="1:12" ht="13.5" thickBot="1">
      <c r="A389" s="7" t="s">
        <v>428</v>
      </c>
      <c r="B389" s="7" t="s">
        <v>429</v>
      </c>
      <c r="C389" s="11">
        <v>36111</v>
      </c>
      <c r="D389" s="7" t="s">
        <v>435</v>
      </c>
      <c r="E389" s="122">
        <f t="shared" si="55"/>
        <v>300</v>
      </c>
      <c r="F389" s="5" t="s">
        <v>29</v>
      </c>
      <c r="G389" s="8">
        <v>4</v>
      </c>
      <c r="H389" s="11">
        <v>126</v>
      </c>
      <c r="I389" s="11">
        <v>23</v>
      </c>
      <c r="J389" s="11">
        <v>151</v>
      </c>
      <c r="K389" s="123">
        <f t="shared" si="56"/>
        <v>149</v>
      </c>
      <c r="L389" s="25">
        <f t="shared" si="57"/>
        <v>0.49666666666666665</v>
      </c>
    </row>
    <row r="390" spans="1:12" s="23" customFormat="1" ht="12.75">
      <c r="A390" s="179"/>
      <c r="B390" s="146" t="s">
        <v>436</v>
      </c>
      <c r="C390" s="92">
        <f>COUNT(C384:C389)</f>
        <v>6</v>
      </c>
      <c r="D390" s="91" t="s">
        <v>22</v>
      </c>
      <c r="E390" s="132">
        <f>SUBTOTAL(9,E384:E389)</f>
        <v>3034</v>
      </c>
      <c r="F390" s="133"/>
      <c r="G390" s="133"/>
      <c r="H390" s="132">
        <f>SUBTOTAL(9,H384:H389)</f>
        <v>889</v>
      </c>
      <c r="I390" s="132">
        <f>SUBTOTAL(9,I384:I389)</f>
        <v>190</v>
      </c>
      <c r="J390" s="132">
        <f>SUBTOTAL(9,J384:J389)</f>
        <v>1955</v>
      </c>
      <c r="K390" s="132">
        <f>SUBTOTAL(9,K384:K389)</f>
        <v>1079</v>
      </c>
      <c r="L390" s="134">
        <f t="shared" si="57"/>
        <v>0.35563612392880684</v>
      </c>
    </row>
    <row r="392" spans="1:12" ht="12.75">
      <c r="A392" s="7" t="s">
        <v>437</v>
      </c>
      <c r="B392" s="7" t="s">
        <v>438</v>
      </c>
      <c r="C392" s="8">
        <v>38104</v>
      </c>
      <c r="D392" s="7" t="s">
        <v>439</v>
      </c>
      <c r="E392" s="164">
        <f aca="true" t="shared" si="58" ref="E392:E397">+H392+I392+J392</f>
        <v>495</v>
      </c>
      <c r="F392" s="36" t="s">
        <v>14</v>
      </c>
      <c r="G392" s="35">
        <v>4</v>
      </c>
      <c r="H392" s="35">
        <v>298</v>
      </c>
      <c r="I392" s="35">
        <v>50</v>
      </c>
      <c r="J392" s="35">
        <v>147</v>
      </c>
      <c r="K392" s="181">
        <f aca="true" t="shared" si="59" ref="K392:K397">+H392+I392</f>
        <v>348</v>
      </c>
      <c r="L392" s="37">
        <f aca="true" t="shared" si="60" ref="L392:L398">K392/E392</f>
        <v>0.703030303030303</v>
      </c>
    </row>
    <row r="393" spans="1:12" ht="12.75">
      <c r="A393" s="7" t="s">
        <v>437</v>
      </c>
      <c r="B393" s="7" t="s">
        <v>438</v>
      </c>
      <c r="C393" s="8">
        <v>38105</v>
      </c>
      <c r="D393" s="7" t="s">
        <v>440</v>
      </c>
      <c r="E393" s="164">
        <f t="shared" si="58"/>
        <v>41</v>
      </c>
      <c r="F393" s="36" t="s">
        <v>14</v>
      </c>
      <c r="G393" s="36" t="s">
        <v>147</v>
      </c>
      <c r="H393" s="35">
        <v>15</v>
      </c>
      <c r="I393" s="35">
        <v>1</v>
      </c>
      <c r="J393" s="35">
        <v>25</v>
      </c>
      <c r="K393" s="181">
        <f t="shared" si="59"/>
        <v>16</v>
      </c>
      <c r="L393" s="37">
        <f>K393/E393</f>
        <v>0.3902439024390244</v>
      </c>
    </row>
    <row r="394" spans="1:12" ht="12.75">
      <c r="A394" s="7" t="s">
        <v>437</v>
      </c>
      <c r="B394" s="7" t="s">
        <v>438</v>
      </c>
      <c r="C394" s="8">
        <v>38106</v>
      </c>
      <c r="D394" s="7" t="s">
        <v>441</v>
      </c>
      <c r="E394" s="164">
        <f t="shared" si="58"/>
        <v>1022</v>
      </c>
      <c r="F394" s="35">
        <v>9</v>
      </c>
      <c r="G394" s="35">
        <v>12</v>
      </c>
      <c r="H394" s="35">
        <v>376</v>
      </c>
      <c r="I394" s="35">
        <v>53</v>
      </c>
      <c r="J394" s="35">
        <v>593</v>
      </c>
      <c r="K394" s="181">
        <f t="shared" si="59"/>
        <v>429</v>
      </c>
      <c r="L394" s="37">
        <f t="shared" si="60"/>
        <v>0.4197651663405088</v>
      </c>
    </row>
    <row r="395" spans="1:12" ht="12.75">
      <c r="A395" s="7" t="s">
        <v>437</v>
      </c>
      <c r="B395" s="7" t="s">
        <v>438</v>
      </c>
      <c r="C395" s="8">
        <v>38107</v>
      </c>
      <c r="D395" s="7" t="s">
        <v>442</v>
      </c>
      <c r="E395" s="164">
        <f t="shared" si="58"/>
        <v>1010</v>
      </c>
      <c r="F395" s="35">
        <v>5</v>
      </c>
      <c r="G395" s="35">
        <v>8</v>
      </c>
      <c r="H395" s="35">
        <v>457</v>
      </c>
      <c r="I395" s="35">
        <v>90</v>
      </c>
      <c r="J395" s="35">
        <v>463</v>
      </c>
      <c r="K395" s="181">
        <f t="shared" si="59"/>
        <v>547</v>
      </c>
      <c r="L395" s="37">
        <f t="shared" si="60"/>
        <v>0.5415841584158416</v>
      </c>
    </row>
    <row r="396" spans="1:12" ht="12.75">
      <c r="A396" s="7" t="s">
        <v>437</v>
      </c>
      <c r="B396" s="7" t="s">
        <v>438</v>
      </c>
      <c r="C396" s="8">
        <v>38109</v>
      </c>
      <c r="D396" s="7" t="s">
        <v>443</v>
      </c>
      <c r="E396" s="164">
        <f t="shared" si="58"/>
        <v>487</v>
      </c>
      <c r="F396" s="36" t="s">
        <v>14</v>
      </c>
      <c r="G396" s="35">
        <v>4</v>
      </c>
      <c r="H396" s="35">
        <v>136</v>
      </c>
      <c r="I396" s="35">
        <v>37</v>
      </c>
      <c r="J396" s="35">
        <v>314</v>
      </c>
      <c r="K396" s="181">
        <f t="shared" si="59"/>
        <v>173</v>
      </c>
      <c r="L396" s="37">
        <f t="shared" si="60"/>
        <v>0.35523613963039014</v>
      </c>
    </row>
    <row r="397" spans="1:12" ht="13.5" thickBot="1">
      <c r="A397" s="7" t="s">
        <v>437</v>
      </c>
      <c r="B397" s="7" t="s">
        <v>438</v>
      </c>
      <c r="C397" s="11">
        <v>38111</v>
      </c>
      <c r="D397" s="7" t="s">
        <v>444</v>
      </c>
      <c r="E397" s="122">
        <f t="shared" si="58"/>
        <v>389</v>
      </c>
      <c r="F397" s="36" t="s">
        <v>14</v>
      </c>
      <c r="G397" s="35">
        <v>4</v>
      </c>
      <c r="H397" s="44">
        <v>169</v>
      </c>
      <c r="I397" s="44">
        <v>37</v>
      </c>
      <c r="J397" s="44">
        <v>183</v>
      </c>
      <c r="K397" s="182">
        <f t="shared" si="59"/>
        <v>206</v>
      </c>
      <c r="L397" s="183">
        <f t="shared" si="60"/>
        <v>0.5295629820051414</v>
      </c>
    </row>
    <row r="398" spans="1:12" s="23" customFormat="1" ht="12.75">
      <c r="A398" s="60"/>
      <c r="B398" s="61" t="s">
        <v>445</v>
      </c>
      <c r="C398" s="92">
        <f>COUNT(C392:C397)</f>
        <v>6</v>
      </c>
      <c r="D398" s="91" t="s">
        <v>22</v>
      </c>
      <c r="E398" s="132">
        <f>SUBTOTAL(9,E392:E397)</f>
        <v>3444</v>
      </c>
      <c r="F398" s="133"/>
      <c r="G398" s="133"/>
      <c r="H398" s="132">
        <f>SUBTOTAL(9,H392:H397)</f>
        <v>1451</v>
      </c>
      <c r="I398" s="132">
        <f>SUBTOTAL(9,I392:I397)</f>
        <v>268</v>
      </c>
      <c r="J398" s="132">
        <f>SUBTOTAL(9,J392:J397)</f>
        <v>1725</v>
      </c>
      <c r="K398" s="132">
        <f>SUBTOTAL(9,K392:K397)</f>
        <v>1719</v>
      </c>
      <c r="L398" s="134">
        <f t="shared" si="60"/>
        <v>0.4991289198606272</v>
      </c>
    </row>
    <row r="400" spans="1:12" ht="12.75">
      <c r="A400" s="7" t="s">
        <v>446</v>
      </c>
      <c r="B400" s="7" t="s">
        <v>447</v>
      </c>
      <c r="C400" s="8">
        <v>39101</v>
      </c>
      <c r="D400" s="7" t="s">
        <v>448</v>
      </c>
      <c r="E400" s="164">
        <f>+H400+I400+J400</f>
        <v>401</v>
      </c>
      <c r="F400" s="5" t="s">
        <v>20</v>
      </c>
      <c r="G400" s="8">
        <v>5</v>
      </c>
      <c r="H400" s="8">
        <v>268</v>
      </c>
      <c r="I400" s="8">
        <v>30</v>
      </c>
      <c r="J400" s="8">
        <v>103</v>
      </c>
      <c r="K400" s="166">
        <f>+H400+I400</f>
        <v>298</v>
      </c>
      <c r="L400" s="10">
        <f>K400/E400</f>
        <v>0.743142144638404</v>
      </c>
    </row>
    <row r="401" spans="1:12" ht="12.75">
      <c r="A401" s="7" t="s">
        <v>446</v>
      </c>
      <c r="B401" s="7" t="s">
        <v>447</v>
      </c>
      <c r="C401" s="8">
        <v>39110</v>
      </c>
      <c r="D401" s="7" t="s">
        <v>449</v>
      </c>
      <c r="E401" s="164">
        <f aca="true" t="shared" si="61" ref="E401:E409">+H401+I401+J401</f>
        <v>480</v>
      </c>
      <c r="F401" s="5" t="s">
        <v>14</v>
      </c>
      <c r="G401" s="8">
        <v>2</v>
      </c>
      <c r="H401" s="8">
        <v>368</v>
      </c>
      <c r="I401" s="8">
        <v>17</v>
      </c>
      <c r="J401" s="8">
        <v>95</v>
      </c>
      <c r="K401" s="166">
        <f aca="true" t="shared" si="62" ref="K401:K409">+H401+I401</f>
        <v>385</v>
      </c>
      <c r="L401" s="10">
        <f aca="true" t="shared" si="63" ref="L401:L413">K401/E401</f>
        <v>0.8020833333333334</v>
      </c>
    </row>
    <row r="402" spans="1:12" ht="12.75">
      <c r="A402" s="7" t="s">
        <v>446</v>
      </c>
      <c r="B402" s="7" t="s">
        <v>447</v>
      </c>
      <c r="C402" s="8">
        <v>39112</v>
      </c>
      <c r="D402" s="7" t="s">
        <v>450</v>
      </c>
      <c r="E402" s="164">
        <f t="shared" si="61"/>
        <v>261</v>
      </c>
      <c r="F402" s="5" t="s">
        <v>20</v>
      </c>
      <c r="G402" s="8">
        <v>2</v>
      </c>
      <c r="H402" s="8">
        <v>200</v>
      </c>
      <c r="I402" s="8">
        <v>17</v>
      </c>
      <c r="J402" s="8">
        <v>44</v>
      </c>
      <c r="K402" s="166">
        <f t="shared" si="62"/>
        <v>217</v>
      </c>
      <c r="L402" s="10">
        <f t="shared" si="63"/>
        <v>0.8314176245210728</v>
      </c>
    </row>
    <row r="403" spans="1:12" ht="12.75">
      <c r="A403" s="7" t="s">
        <v>446</v>
      </c>
      <c r="B403" s="7" t="s">
        <v>447</v>
      </c>
      <c r="C403" s="8">
        <v>39115</v>
      </c>
      <c r="D403" s="7" t="s">
        <v>451</v>
      </c>
      <c r="E403" s="164">
        <f t="shared" si="61"/>
        <v>1258</v>
      </c>
      <c r="F403" s="8">
        <v>6</v>
      </c>
      <c r="G403" s="8">
        <v>8</v>
      </c>
      <c r="H403" s="8">
        <v>858</v>
      </c>
      <c r="I403" s="8">
        <v>100</v>
      </c>
      <c r="J403" s="8">
        <v>300</v>
      </c>
      <c r="K403" s="166">
        <f t="shared" si="62"/>
        <v>958</v>
      </c>
      <c r="L403" s="10">
        <f t="shared" si="63"/>
        <v>0.7615262321144675</v>
      </c>
    </row>
    <row r="404" spans="1:12" ht="12.75">
      <c r="A404" s="7" t="s">
        <v>446</v>
      </c>
      <c r="B404" s="7" t="s">
        <v>447</v>
      </c>
      <c r="C404" s="8">
        <v>39117</v>
      </c>
      <c r="D404" s="7" t="s">
        <v>452</v>
      </c>
      <c r="E404" s="164">
        <f t="shared" si="61"/>
        <v>269</v>
      </c>
      <c r="F404" s="8">
        <v>2</v>
      </c>
      <c r="G404" s="8">
        <v>5</v>
      </c>
      <c r="H404" s="8">
        <v>220</v>
      </c>
      <c r="I404" s="8">
        <v>16</v>
      </c>
      <c r="J404" s="8">
        <v>33</v>
      </c>
      <c r="K404" s="166">
        <f t="shared" si="62"/>
        <v>236</v>
      </c>
      <c r="L404" s="10">
        <f t="shared" si="63"/>
        <v>0.8773234200743495</v>
      </c>
    </row>
    <row r="405" spans="1:12" ht="12.75">
      <c r="A405" s="7" t="s">
        <v>446</v>
      </c>
      <c r="B405" s="7" t="s">
        <v>447</v>
      </c>
      <c r="C405" s="8">
        <v>39118</v>
      </c>
      <c r="D405" s="7" t="s">
        <v>453</v>
      </c>
      <c r="E405" s="164">
        <f t="shared" si="61"/>
        <v>449</v>
      </c>
      <c r="F405" s="5" t="s">
        <v>20</v>
      </c>
      <c r="G405" s="8">
        <v>5</v>
      </c>
      <c r="H405" s="8">
        <v>257</v>
      </c>
      <c r="I405" s="8">
        <v>24</v>
      </c>
      <c r="J405" s="8">
        <v>168</v>
      </c>
      <c r="K405" s="166">
        <f t="shared" si="62"/>
        <v>281</v>
      </c>
      <c r="L405" s="10">
        <f t="shared" si="63"/>
        <v>0.6258351893095768</v>
      </c>
    </row>
    <row r="406" spans="1:12" ht="12.75">
      <c r="A406" s="7" t="s">
        <v>446</v>
      </c>
      <c r="B406" s="7" t="s">
        <v>447</v>
      </c>
      <c r="C406" s="8">
        <v>39119</v>
      </c>
      <c r="D406" s="7" t="s">
        <v>454</v>
      </c>
      <c r="E406" s="164">
        <f t="shared" si="61"/>
        <v>459</v>
      </c>
      <c r="F406" s="5" t="s">
        <v>14</v>
      </c>
      <c r="G406" s="8">
        <v>5</v>
      </c>
      <c r="H406" s="8">
        <v>268</v>
      </c>
      <c r="I406" s="8">
        <v>55</v>
      </c>
      <c r="J406" s="8">
        <v>136</v>
      </c>
      <c r="K406" s="166">
        <f t="shared" si="62"/>
        <v>323</v>
      </c>
      <c r="L406" s="10">
        <f t="shared" si="63"/>
        <v>0.7037037037037037</v>
      </c>
    </row>
    <row r="407" spans="1:12" ht="12.75">
      <c r="A407" s="7" t="s">
        <v>446</v>
      </c>
      <c r="B407" s="7" t="s">
        <v>447</v>
      </c>
      <c r="C407" s="8">
        <v>39120</v>
      </c>
      <c r="D407" s="7" t="s">
        <v>455</v>
      </c>
      <c r="E407" s="164">
        <f t="shared" si="61"/>
        <v>398</v>
      </c>
      <c r="F407" s="5" t="s">
        <v>20</v>
      </c>
      <c r="G407" s="8">
        <v>5</v>
      </c>
      <c r="H407" s="8">
        <v>198</v>
      </c>
      <c r="I407" s="8">
        <v>23</v>
      </c>
      <c r="J407" s="8">
        <v>177</v>
      </c>
      <c r="K407" s="166">
        <f t="shared" si="62"/>
        <v>221</v>
      </c>
      <c r="L407" s="10">
        <f t="shared" si="63"/>
        <v>0.5552763819095478</v>
      </c>
    </row>
    <row r="408" spans="1:12" ht="12.75">
      <c r="A408" s="7" t="s">
        <v>446</v>
      </c>
      <c r="B408" s="7" t="s">
        <v>447</v>
      </c>
      <c r="C408" s="8">
        <v>39123</v>
      </c>
      <c r="D408" s="7" t="s">
        <v>456</v>
      </c>
      <c r="E408" s="164">
        <f t="shared" si="61"/>
        <v>1717</v>
      </c>
      <c r="F408" s="8">
        <v>9</v>
      </c>
      <c r="G408" s="8">
        <v>12</v>
      </c>
      <c r="H408" s="8">
        <v>918</v>
      </c>
      <c r="I408" s="8">
        <v>130</v>
      </c>
      <c r="J408" s="8">
        <v>669</v>
      </c>
      <c r="K408" s="166">
        <f t="shared" si="62"/>
        <v>1048</v>
      </c>
      <c r="L408" s="10">
        <f t="shared" si="63"/>
        <v>0.6103669190448456</v>
      </c>
    </row>
    <row r="409" spans="1:12" ht="13.5" thickBot="1">
      <c r="A409" s="7" t="s">
        <v>446</v>
      </c>
      <c r="B409" s="7" t="s">
        <v>447</v>
      </c>
      <c r="C409" s="11">
        <v>39128</v>
      </c>
      <c r="D409" s="7" t="s">
        <v>457</v>
      </c>
      <c r="E409" s="122">
        <f t="shared" si="61"/>
        <v>225</v>
      </c>
      <c r="F409" s="8">
        <v>3</v>
      </c>
      <c r="G409" s="8">
        <v>5</v>
      </c>
      <c r="H409" s="11">
        <v>195</v>
      </c>
      <c r="I409" s="11">
        <v>20</v>
      </c>
      <c r="J409" s="11">
        <v>10</v>
      </c>
      <c r="K409" s="123">
        <f t="shared" si="62"/>
        <v>215</v>
      </c>
      <c r="L409" s="25">
        <f t="shared" si="63"/>
        <v>0.9555555555555556</v>
      </c>
    </row>
    <row r="410" spans="1:12" s="23" customFormat="1" ht="12.75">
      <c r="A410" s="179"/>
      <c r="B410" s="146" t="s">
        <v>458</v>
      </c>
      <c r="C410" s="180">
        <f>COUNT(C400:C409)</f>
        <v>10</v>
      </c>
      <c r="D410" s="146" t="s">
        <v>22</v>
      </c>
      <c r="E410" s="132">
        <f>SUBTOTAL(9,E400:E409)</f>
        <v>5917</v>
      </c>
      <c r="F410" s="133"/>
      <c r="G410" s="133"/>
      <c r="H410" s="132">
        <f>SUBTOTAL(9,H400:H409)</f>
        <v>3750</v>
      </c>
      <c r="I410" s="132">
        <f>SUBTOTAL(9,I400:I409)</f>
        <v>432</v>
      </c>
      <c r="J410" s="132">
        <f>SUBTOTAL(9,J400:J409)</f>
        <v>1735</v>
      </c>
      <c r="K410" s="132">
        <f>SUBTOTAL(9,K400:K409)</f>
        <v>4182</v>
      </c>
      <c r="L410" s="134">
        <f t="shared" si="63"/>
        <v>0.7067770829812405</v>
      </c>
    </row>
    <row r="411" spans="5:12" ht="12.75">
      <c r="E411" s="164"/>
      <c r="F411" s="8"/>
      <c r="G411" s="8"/>
      <c r="H411" s="8"/>
      <c r="I411" s="8"/>
      <c r="J411" s="8"/>
      <c r="K411" s="166"/>
      <c r="L411" s="10"/>
    </row>
    <row r="412" spans="1:12" ht="13.5" thickBot="1">
      <c r="A412" s="7" t="s">
        <v>459</v>
      </c>
      <c r="B412" s="7" t="s">
        <v>42</v>
      </c>
      <c r="C412" s="11">
        <v>39601</v>
      </c>
      <c r="D412" s="7" t="s">
        <v>460</v>
      </c>
      <c r="E412" s="122">
        <f>+H412+I412+J412</f>
        <v>226</v>
      </c>
      <c r="F412" s="8">
        <v>9</v>
      </c>
      <c r="G412" s="8">
        <v>12</v>
      </c>
      <c r="H412" s="11">
        <v>94</v>
      </c>
      <c r="I412" s="11">
        <v>15</v>
      </c>
      <c r="J412" s="11">
        <v>117</v>
      </c>
      <c r="K412" s="123">
        <f>+H412+I412</f>
        <v>109</v>
      </c>
      <c r="L412" s="25">
        <f t="shared" si="63"/>
        <v>0.4823008849557522</v>
      </c>
    </row>
    <row r="413" spans="1:12" ht="12.75">
      <c r="A413" s="46"/>
      <c r="B413" s="46"/>
      <c r="C413" s="100">
        <f>COUNT(C412)</f>
        <v>1</v>
      </c>
      <c r="D413" s="48" t="s">
        <v>46</v>
      </c>
      <c r="E413" s="150">
        <f>SUBTOTAL(9,E412)</f>
        <v>226</v>
      </c>
      <c r="F413" s="184"/>
      <c r="G413" s="184"/>
      <c r="H413" s="150">
        <f>SUBTOTAL(9,H412)</f>
        <v>94</v>
      </c>
      <c r="I413" s="150">
        <f>SUBTOTAL(9,I412)</f>
        <v>15</v>
      </c>
      <c r="J413" s="150">
        <f>SUBTOTAL(9,J412)</f>
        <v>117</v>
      </c>
      <c r="K413" s="150">
        <f>SUBTOTAL(9,K412)</f>
        <v>109</v>
      </c>
      <c r="L413" s="152">
        <f t="shared" si="63"/>
        <v>0.4823008849557522</v>
      </c>
    </row>
    <row r="415" spans="1:12" ht="12.75">
      <c r="A415" s="7" t="s">
        <v>461</v>
      </c>
      <c r="B415" s="7" t="s">
        <v>462</v>
      </c>
      <c r="C415" s="8">
        <v>96104</v>
      </c>
      <c r="D415" s="7" t="s">
        <v>463</v>
      </c>
      <c r="E415" s="164">
        <f aca="true" t="shared" si="64" ref="E415:E420">+H415+I415+J415</f>
        <v>285</v>
      </c>
      <c r="F415" s="5" t="s">
        <v>29</v>
      </c>
      <c r="G415" s="8">
        <v>5</v>
      </c>
      <c r="H415" s="8">
        <v>49</v>
      </c>
      <c r="I415" s="8">
        <v>14</v>
      </c>
      <c r="J415" s="8">
        <v>222</v>
      </c>
      <c r="K415" s="166">
        <f aca="true" t="shared" si="65" ref="K415:K420">+H415+I415</f>
        <v>63</v>
      </c>
      <c r="L415" s="10">
        <f aca="true" t="shared" si="66" ref="L415:L423">K415/E415</f>
        <v>0.22105263157894736</v>
      </c>
    </row>
    <row r="416" spans="1:12" ht="12.75">
      <c r="A416" s="7" t="s">
        <v>461</v>
      </c>
      <c r="B416" s="7" t="s">
        <v>462</v>
      </c>
      <c r="C416" s="8">
        <v>96105</v>
      </c>
      <c r="D416" s="7" t="s">
        <v>464</v>
      </c>
      <c r="E416" s="164">
        <f t="shared" si="64"/>
        <v>409</v>
      </c>
      <c r="F416" s="5" t="s">
        <v>29</v>
      </c>
      <c r="G416" s="8">
        <v>5</v>
      </c>
      <c r="H416" s="8">
        <v>140</v>
      </c>
      <c r="I416" s="8">
        <v>26</v>
      </c>
      <c r="J416" s="8">
        <v>243</v>
      </c>
      <c r="K416" s="166">
        <f t="shared" si="65"/>
        <v>166</v>
      </c>
      <c r="L416" s="10">
        <f t="shared" si="66"/>
        <v>0.4058679706601467</v>
      </c>
    </row>
    <row r="417" spans="1:12" ht="12.75">
      <c r="A417" s="7" t="s">
        <v>461</v>
      </c>
      <c r="B417" s="7" t="s">
        <v>462</v>
      </c>
      <c r="C417" s="8">
        <v>96106</v>
      </c>
      <c r="D417" s="7" t="s">
        <v>465</v>
      </c>
      <c r="E417" s="164">
        <f t="shared" si="64"/>
        <v>295</v>
      </c>
      <c r="F417" s="5" t="s">
        <v>29</v>
      </c>
      <c r="G417" s="8">
        <v>5</v>
      </c>
      <c r="H417" s="8">
        <v>41</v>
      </c>
      <c r="I417" s="8">
        <v>8</v>
      </c>
      <c r="J417" s="8">
        <v>246</v>
      </c>
      <c r="K417" s="166">
        <f t="shared" si="65"/>
        <v>49</v>
      </c>
      <c r="L417" s="10">
        <f t="shared" si="66"/>
        <v>0.16610169491525423</v>
      </c>
    </row>
    <row r="418" spans="1:12" ht="12.75">
      <c r="A418" s="7" t="s">
        <v>461</v>
      </c>
      <c r="B418" s="7" t="s">
        <v>462</v>
      </c>
      <c r="C418" s="8">
        <v>96107</v>
      </c>
      <c r="D418" s="7" t="s">
        <v>466</v>
      </c>
      <c r="E418" s="164">
        <f t="shared" si="64"/>
        <v>1061</v>
      </c>
      <c r="F418" s="8">
        <v>9</v>
      </c>
      <c r="G418" s="8">
        <v>12</v>
      </c>
      <c r="H418" s="8">
        <v>251</v>
      </c>
      <c r="I418" s="8">
        <v>92</v>
      </c>
      <c r="J418" s="8">
        <v>718</v>
      </c>
      <c r="K418" s="166">
        <f t="shared" si="65"/>
        <v>343</v>
      </c>
      <c r="L418" s="10">
        <f t="shared" si="66"/>
        <v>0.3232799245994345</v>
      </c>
    </row>
    <row r="419" spans="1:12" ht="12.75">
      <c r="A419" s="7" t="s">
        <v>461</v>
      </c>
      <c r="B419" s="7" t="s">
        <v>462</v>
      </c>
      <c r="C419" s="8">
        <v>96112</v>
      </c>
      <c r="D419" s="7" t="s">
        <v>467</v>
      </c>
      <c r="E419" s="164">
        <f t="shared" si="64"/>
        <v>769</v>
      </c>
      <c r="F419" s="8">
        <v>6</v>
      </c>
      <c r="G419" s="8">
        <v>8</v>
      </c>
      <c r="H419" s="8">
        <v>229</v>
      </c>
      <c r="I419" s="8">
        <v>65</v>
      </c>
      <c r="J419" s="8">
        <v>475</v>
      </c>
      <c r="K419" s="166">
        <f t="shared" si="65"/>
        <v>294</v>
      </c>
      <c r="L419" s="10">
        <f t="shared" si="66"/>
        <v>0.3823146944083225</v>
      </c>
    </row>
    <row r="420" spans="1:12" ht="13.5" thickBot="1">
      <c r="A420" s="7" t="s">
        <v>461</v>
      </c>
      <c r="B420" s="7" t="s">
        <v>462</v>
      </c>
      <c r="C420" s="11">
        <v>96113</v>
      </c>
      <c r="D420" s="7" t="s">
        <v>468</v>
      </c>
      <c r="E420" s="122">
        <f t="shared" si="64"/>
        <v>650</v>
      </c>
      <c r="F420" s="5" t="s">
        <v>14</v>
      </c>
      <c r="G420" s="8">
        <v>5</v>
      </c>
      <c r="H420" s="11">
        <v>228</v>
      </c>
      <c r="I420" s="11">
        <v>39</v>
      </c>
      <c r="J420" s="11">
        <v>383</v>
      </c>
      <c r="K420" s="123">
        <f t="shared" si="65"/>
        <v>267</v>
      </c>
      <c r="L420" s="25">
        <f t="shared" si="66"/>
        <v>0.4107692307692308</v>
      </c>
    </row>
    <row r="421" spans="1:12" s="23" customFormat="1" ht="12.75">
      <c r="A421" s="179"/>
      <c r="B421" s="146" t="s">
        <v>469</v>
      </c>
      <c r="C421" s="92">
        <f>COUNT(C415:C420)</f>
        <v>6</v>
      </c>
      <c r="D421" s="91" t="s">
        <v>22</v>
      </c>
      <c r="E421" s="132">
        <f>SUBTOTAL(9,E415:E420)</f>
        <v>3469</v>
      </c>
      <c r="F421" s="133"/>
      <c r="G421" s="133"/>
      <c r="H421" s="132">
        <f>SUBTOTAL(9,H415:H420)</f>
        <v>938</v>
      </c>
      <c r="I421" s="132">
        <f>SUBTOTAL(9,I415:I420)</f>
        <v>244</v>
      </c>
      <c r="J421" s="132">
        <f>SUBTOTAL(9,J415:J420)</f>
        <v>2287</v>
      </c>
      <c r="K421" s="132">
        <f>SUBTOTAL(9,K415:K420)</f>
        <v>1182</v>
      </c>
      <c r="L421" s="134">
        <f t="shared" si="66"/>
        <v>0.3407321994811185</v>
      </c>
    </row>
    <row r="423" spans="2:12" ht="13.5" thickBot="1">
      <c r="B423" s="7" t="s">
        <v>470</v>
      </c>
      <c r="C423" s="11">
        <v>1</v>
      </c>
      <c r="D423" s="7" t="s">
        <v>470</v>
      </c>
      <c r="E423" s="122">
        <f>+H423+I423+J423</f>
        <v>49</v>
      </c>
      <c r="F423" s="5">
        <v>9</v>
      </c>
      <c r="G423" s="5">
        <v>12</v>
      </c>
      <c r="H423" s="24">
        <v>12</v>
      </c>
      <c r="I423" s="24">
        <v>3</v>
      </c>
      <c r="J423" s="24">
        <v>34</v>
      </c>
      <c r="K423" s="123">
        <f>+H423+I423</f>
        <v>15</v>
      </c>
      <c r="L423" s="25">
        <f t="shared" si="66"/>
        <v>0.30612244897959184</v>
      </c>
    </row>
    <row r="424" spans="1:12" ht="12.75">
      <c r="A424" s="93"/>
      <c r="B424" s="93"/>
      <c r="C424" s="185">
        <f>COUNT(C423)</f>
        <v>1</v>
      </c>
      <c r="D424" s="95" t="s">
        <v>109</v>
      </c>
      <c r="E424" s="96">
        <f>SUBTOTAL(9,E423)</f>
        <v>49</v>
      </c>
      <c r="F424" s="97"/>
      <c r="G424" s="97"/>
      <c r="H424" s="96">
        <f>SUBTOTAL(9,H423)</f>
        <v>12</v>
      </c>
      <c r="I424" s="96">
        <f>SUBTOTAL(9,I423)</f>
        <v>3</v>
      </c>
      <c r="J424" s="98"/>
      <c r="K424" s="96">
        <f>SUBTOTAL(9,K423)</f>
        <v>15</v>
      </c>
      <c r="L424" s="99">
        <f>K424/E424</f>
        <v>0.30612244897959184</v>
      </c>
    </row>
    <row r="426" spans="1:12" s="59" customFormat="1" ht="12.75">
      <c r="A426" s="52"/>
      <c r="B426" s="53" t="s">
        <v>471</v>
      </c>
      <c r="C426" s="186">
        <f>+C421+C424</f>
        <v>7</v>
      </c>
      <c r="D426" s="55" t="s">
        <v>427</v>
      </c>
      <c r="E426" s="56">
        <f>SUBTOTAL(9,E415:E424)</f>
        <v>3518</v>
      </c>
      <c r="F426" s="57"/>
      <c r="G426" s="57"/>
      <c r="H426" s="56">
        <f>SUBTOTAL(9,H415:H424)</f>
        <v>950</v>
      </c>
      <c r="I426" s="56">
        <f>SUBTOTAL(9,I415:I424)</f>
        <v>247</v>
      </c>
      <c r="J426" s="54"/>
      <c r="K426" s="56">
        <f>SUBTOTAL(9,K415:K424)</f>
        <v>1197</v>
      </c>
      <c r="L426" s="58">
        <f>K426/E426</f>
        <v>0.3402501421262081</v>
      </c>
    </row>
    <row r="428" spans="1:12" ht="12.75">
      <c r="A428" s="7" t="s">
        <v>472</v>
      </c>
      <c r="B428" s="7" t="s">
        <v>473</v>
      </c>
      <c r="C428" s="8">
        <v>97101</v>
      </c>
      <c r="D428" s="7" t="s">
        <v>474</v>
      </c>
      <c r="E428" s="164">
        <f>+H428+I428+J428</f>
        <v>310</v>
      </c>
      <c r="F428" s="5" t="s">
        <v>20</v>
      </c>
      <c r="G428" s="8">
        <v>2</v>
      </c>
      <c r="H428" s="8">
        <v>30</v>
      </c>
      <c r="I428" s="8">
        <v>6</v>
      </c>
      <c r="J428" s="8">
        <v>274</v>
      </c>
      <c r="K428" s="166">
        <f>+H428+I428</f>
        <v>36</v>
      </c>
      <c r="L428" s="10">
        <f aca="true" t="shared" si="67" ref="L428:L433">K428/E428</f>
        <v>0.11612903225806452</v>
      </c>
    </row>
    <row r="429" spans="1:12" ht="12.75">
      <c r="A429" s="7" t="s">
        <v>472</v>
      </c>
      <c r="B429" s="7" t="s">
        <v>473</v>
      </c>
      <c r="C429" s="8">
        <v>97102</v>
      </c>
      <c r="D429" s="7" t="s">
        <v>475</v>
      </c>
      <c r="E429" s="164">
        <f>+H429+I429+J429</f>
        <v>35</v>
      </c>
      <c r="F429" s="5" t="s">
        <v>14</v>
      </c>
      <c r="G429" s="5" t="s">
        <v>14</v>
      </c>
      <c r="H429" s="8">
        <v>0</v>
      </c>
      <c r="I429" s="8">
        <v>0</v>
      </c>
      <c r="J429" s="8">
        <v>35</v>
      </c>
      <c r="K429" s="166">
        <f>+H429+I429</f>
        <v>0</v>
      </c>
      <c r="L429" s="10">
        <f t="shared" si="67"/>
        <v>0</v>
      </c>
    </row>
    <row r="430" spans="1:12" ht="12.75">
      <c r="A430" s="7" t="s">
        <v>472</v>
      </c>
      <c r="B430" s="7" t="s">
        <v>473</v>
      </c>
      <c r="C430" s="8">
        <v>97103</v>
      </c>
      <c r="D430" s="7" t="s">
        <v>476</v>
      </c>
      <c r="E430" s="164">
        <f>+H430+I430+J430</f>
        <v>540</v>
      </c>
      <c r="F430" s="8">
        <v>3</v>
      </c>
      <c r="G430" s="8">
        <v>6</v>
      </c>
      <c r="H430" s="8">
        <v>72</v>
      </c>
      <c r="I430" s="8">
        <v>12</v>
      </c>
      <c r="J430" s="8">
        <v>456</v>
      </c>
      <c r="K430" s="166">
        <f>+H430+I430</f>
        <v>84</v>
      </c>
      <c r="L430" s="10">
        <f t="shared" si="67"/>
        <v>0.15555555555555556</v>
      </c>
    </row>
    <row r="431" spans="1:12" ht="12.75">
      <c r="A431" s="7" t="s">
        <v>472</v>
      </c>
      <c r="B431" s="7" t="s">
        <v>473</v>
      </c>
      <c r="C431" s="8">
        <v>97105</v>
      </c>
      <c r="D431" s="7" t="s">
        <v>477</v>
      </c>
      <c r="E431" s="164">
        <f>+H431+I431+J431</f>
        <v>291</v>
      </c>
      <c r="F431" s="8">
        <v>7</v>
      </c>
      <c r="G431" s="8">
        <v>8</v>
      </c>
      <c r="H431" s="8">
        <v>31</v>
      </c>
      <c r="I431" s="8">
        <v>5</v>
      </c>
      <c r="J431" s="8">
        <v>255</v>
      </c>
      <c r="K431" s="166">
        <f>+H431+I431</f>
        <v>36</v>
      </c>
      <c r="L431" s="10">
        <f t="shared" si="67"/>
        <v>0.12371134020618557</v>
      </c>
    </row>
    <row r="432" spans="1:12" ht="13.5" thickBot="1">
      <c r="A432" s="7" t="s">
        <v>472</v>
      </c>
      <c r="B432" s="7" t="s">
        <v>473</v>
      </c>
      <c r="C432" s="11">
        <v>97106</v>
      </c>
      <c r="D432" s="7" t="s">
        <v>478</v>
      </c>
      <c r="E432" s="122">
        <f>+H432+I432+J432</f>
        <v>580</v>
      </c>
      <c r="F432" s="8">
        <v>9</v>
      </c>
      <c r="G432" s="8">
        <v>12</v>
      </c>
      <c r="H432" s="11">
        <v>51</v>
      </c>
      <c r="I432" s="11">
        <v>18</v>
      </c>
      <c r="J432" s="11">
        <v>511</v>
      </c>
      <c r="K432" s="123">
        <f>+H432+I432</f>
        <v>69</v>
      </c>
      <c r="L432" s="25">
        <f t="shared" si="67"/>
        <v>0.11896551724137931</v>
      </c>
    </row>
    <row r="433" spans="1:12" s="23" customFormat="1" ht="12.75">
      <c r="A433" s="179"/>
      <c r="B433" s="187" t="s">
        <v>479</v>
      </c>
      <c r="C433" s="92">
        <f>COUNT(C428:C432)</f>
        <v>5</v>
      </c>
      <c r="D433" s="91" t="s">
        <v>22</v>
      </c>
      <c r="E433" s="132">
        <f>SUBTOTAL(9,E428:E432)</f>
        <v>1756</v>
      </c>
      <c r="F433" s="133"/>
      <c r="G433" s="133"/>
      <c r="H433" s="132">
        <f>SUBTOTAL(9,H428:H432)</f>
        <v>184</v>
      </c>
      <c r="I433" s="132">
        <f>SUBTOTAL(9,I428:I432)</f>
        <v>41</v>
      </c>
      <c r="J433" s="132">
        <f>SUBTOTAL(9,J428:J432)</f>
        <v>1531</v>
      </c>
      <c r="K433" s="132">
        <f>SUBTOTAL(9,K428:K432)</f>
        <v>225</v>
      </c>
      <c r="L433" s="134">
        <f t="shared" si="67"/>
        <v>0.12813211845102507</v>
      </c>
    </row>
    <row r="435" spans="1:12" ht="13.5" thickBot="1">
      <c r="A435" s="7" t="s">
        <v>480</v>
      </c>
      <c r="B435" s="7" t="s">
        <v>42</v>
      </c>
      <c r="C435" s="11">
        <v>97601</v>
      </c>
      <c r="D435" s="7" t="s">
        <v>481</v>
      </c>
      <c r="E435" s="122">
        <f>+H435+I435+J435</f>
        <v>121</v>
      </c>
      <c r="F435" s="8">
        <v>9</v>
      </c>
      <c r="G435" s="8">
        <v>11</v>
      </c>
      <c r="H435" s="11">
        <v>13</v>
      </c>
      <c r="I435" s="11">
        <v>4</v>
      </c>
      <c r="J435" s="11">
        <v>104</v>
      </c>
      <c r="K435" s="123">
        <f>+H435+I435</f>
        <v>17</v>
      </c>
      <c r="L435" s="25">
        <f>K435/E435</f>
        <v>0.14049586776859505</v>
      </c>
    </row>
    <row r="436" spans="1:12" ht="12.75">
      <c r="A436" s="46"/>
      <c r="B436" s="46"/>
      <c r="C436" s="100">
        <f>COUNT(C435)</f>
        <v>1</v>
      </c>
      <c r="D436" s="48" t="s">
        <v>46</v>
      </c>
      <c r="E436" s="150">
        <f>SUBTOTAL(9,E435)</f>
        <v>121</v>
      </c>
      <c r="F436" s="184"/>
      <c r="G436" s="184"/>
      <c r="H436" s="150">
        <f>SUBTOTAL(9,H435)</f>
        <v>13</v>
      </c>
      <c r="I436" s="150">
        <f>SUBTOTAL(9,I435)</f>
        <v>4</v>
      </c>
      <c r="J436" s="150">
        <f>SUBTOTAL(9,J435)</f>
        <v>104</v>
      </c>
      <c r="K436" s="150">
        <f>SUBTOTAL(9,K435)</f>
        <v>17</v>
      </c>
      <c r="L436" s="152">
        <f>K436/E436</f>
        <v>0.14049586776859505</v>
      </c>
    </row>
    <row r="438" spans="1:12" s="59" customFormat="1" ht="12.75">
      <c r="A438" s="52"/>
      <c r="B438" s="136" t="s">
        <v>482</v>
      </c>
      <c r="C438" s="186">
        <f>+C433+C436</f>
        <v>6</v>
      </c>
      <c r="D438" s="55" t="s">
        <v>427</v>
      </c>
      <c r="E438" s="56">
        <f>SUBTOTAL(9,E427:E436)</f>
        <v>1877</v>
      </c>
      <c r="F438" s="57"/>
      <c r="G438" s="57"/>
      <c r="H438" s="56">
        <f>SUBTOTAL(9,H427:H436)</f>
        <v>197</v>
      </c>
      <c r="I438" s="56">
        <f>SUBTOTAL(9,I427:I436)</f>
        <v>45</v>
      </c>
      <c r="J438" s="54"/>
      <c r="K438" s="56">
        <f>SUBTOTAL(9,K427:K436)</f>
        <v>242</v>
      </c>
      <c r="L438" s="58">
        <f>K438/E438</f>
        <v>0.1289291422482685</v>
      </c>
    </row>
    <row r="440" spans="1:12" ht="12.75">
      <c r="A440" s="7" t="s">
        <v>483</v>
      </c>
      <c r="B440" s="7" t="s">
        <v>484</v>
      </c>
      <c r="C440" s="8">
        <v>98101</v>
      </c>
      <c r="D440" s="7" t="s">
        <v>485</v>
      </c>
      <c r="E440" s="164">
        <f aca="true" t="shared" si="68" ref="E440:E446">+H440+I440+J440</f>
        <v>1187</v>
      </c>
      <c r="F440" s="8">
        <v>9</v>
      </c>
      <c r="G440" s="8">
        <v>12</v>
      </c>
      <c r="H440" s="8">
        <v>173</v>
      </c>
      <c r="I440" s="8">
        <v>48</v>
      </c>
      <c r="J440" s="8">
        <v>966</v>
      </c>
      <c r="K440" s="166">
        <f>+H440+I440</f>
        <v>221</v>
      </c>
      <c r="L440" s="10">
        <f>K440/E440</f>
        <v>0.18618365627632688</v>
      </c>
    </row>
    <row r="441" spans="1:12" ht="12.75">
      <c r="A441" s="7" t="s">
        <v>483</v>
      </c>
      <c r="B441" s="7" t="s">
        <v>484</v>
      </c>
      <c r="C441" s="8">
        <v>98103</v>
      </c>
      <c r="D441" s="7" t="s">
        <v>486</v>
      </c>
      <c r="E441" s="164">
        <f t="shared" si="68"/>
        <v>1016</v>
      </c>
      <c r="F441" s="8">
        <v>5</v>
      </c>
      <c r="G441" s="8">
        <v>8</v>
      </c>
      <c r="H441" s="8">
        <v>189</v>
      </c>
      <c r="I441" s="8">
        <v>39</v>
      </c>
      <c r="J441" s="8">
        <v>788</v>
      </c>
      <c r="K441" s="166">
        <f aca="true" t="shared" si="69" ref="K441:K446">+H441+I441</f>
        <v>228</v>
      </c>
      <c r="L441" s="10">
        <f aca="true" t="shared" si="70" ref="L441:L447">K441/E441</f>
        <v>0.22440944881889763</v>
      </c>
    </row>
    <row r="442" spans="1:12" ht="12.75">
      <c r="A442" s="7" t="s">
        <v>483</v>
      </c>
      <c r="B442" s="7" t="s">
        <v>484</v>
      </c>
      <c r="C442" s="8">
        <v>98104</v>
      </c>
      <c r="D442" s="7" t="s">
        <v>487</v>
      </c>
      <c r="E442" s="164">
        <f t="shared" si="68"/>
        <v>324</v>
      </c>
      <c r="F442" s="5" t="s">
        <v>29</v>
      </c>
      <c r="G442" s="8">
        <v>4</v>
      </c>
      <c r="H442" s="8">
        <v>54</v>
      </c>
      <c r="I442" s="8">
        <v>9</v>
      </c>
      <c r="J442" s="8">
        <v>261</v>
      </c>
      <c r="K442" s="166">
        <f t="shared" si="69"/>
        <v>63</v>
      </c>
      <c r="L442" s="10">
        <f t="shared" si="70"/>
        <v>0.19444444444444445</v>
      </c>
    </row>
    <row r="443" spans="1:12" ht="12.75">
      <c r="A443" s="7" t="s">
        <v>483</v>
      </c>
      <c r="B443" s="7" t="s">
        <v>484</v>
      </c>
      <c r="C443" s="8">
        <v>98105</v>
      </c>
      <c r="D443" s="7" t="s">
        <v>488</v>
      </c>
      <c r="E443" s="164">
        <f t="shared" si="68"/>
        <v>454</v>
      </c>
      <c r="F443" s="5" t="s">
        <v>14</v>
      </c>
      <c r="G443" s="8">
        <v>4</v>
      </c>
      <c r="H443" s="8">
        <v>50</v>
      </c>
      <c r="I443" s="8">
        <v>12</v>
      </c>
      <c r="J443" s="8">
        <v>392</v>
      </c>
      <c r="K443" s="166">
        <f t="shared" si="69"/>
        <v>62</v>
      </c>
      <c r="L443" s="10">
        <f t="shared" si="70"/>
        <v>0.13656387665198239</v>
      </c>
    </row>
    <row r="444" spans="1:12" ht="12.75">
      <c r="A444" s="7" t="s">
        <v>483</v>
      </c>
      <c r="B444" s="7" t="s">
        <v>484</v>
      </c>
      <c r="C444" s="8">
        <v>98106</v>
      </c>
      <c r="D444" s="7" t="s">
        <v>489</v>
      </c>
      <c r="E444" s="164">
        <f t="shared" si="68"/>
        <v>220</v>
      </c>
      <c r="F444" s="5" t="s">
        <v>29</v>
      </c>
      <c r="G444" s="8">
        <v>4</v>
      </c>
      <c r="H444" s="8">
        <v>35</v>
      </c>
      <c r="I444" s="8">
        <v>10</v>
      </c>
      <c r="J444" s="8">
        <v>175</v>
      </c>
      <c r="K444" s="166">
        <f t="shared" si="69"/>
        <v>45</v>
      </c>
      <c r="L444" s="10">
        <f t="shared" si="70"/>
        <v>0.20454545454545456</v>
      </c>
    </row>
    <row r="445" spans="1:12" ht="12.75">
      <c r="A445" s="7" t="s">
        <v>483</v>
      </c>
      <c r="B445" s="7" t="s">
        <v>484</v>
      </c>
      <c r="C445" s="8">
        <v>98107</v>
      </c>
      <c r="D445" s="7" t="s">
        <v>490</v>
      </c>
      <c r="E445" s="164">
        <f t="shared" si="68"/>
        <v>244</v>
      </c>
      <c r="F445" s="5" t="s">
        <v>14</v>
      </c>
      <c r="G445" s="8">
        <v>4</v>
      </c>
      <c r="H445" s="8">
        <v>26</v>
      </c>
      <c r="I445" s="8">
        <v>2</v>
      </c>
      <c r="J445" s="8">
        <v>216</v>
      </c>
      <c r="K445" s="166">
        <f t="shared" si="69"/>
        <v>28</v>
      </c>
      <c r="L445" s="10">
        <f t="shared" si="70"/>
        <v>0.11475409836065574</v>
      </c>
    </row>
    <row r="446" spans="1:12" ht="13.5" thickBot="1">
      <c r="A446" s="7" t="s">
        <v>483</v>
      </c>
      <c r="B446" s="7" t="s">
        <v>484</v>
      </c>
      <c r="C446" s="11">
        <v>98108</v>
      </c>
      <c r="D446" s="7" t="s">
        <v>491</v>
      </c>
      <c r="E446" s="122">
        <f t="shared" si="68"/>
        <v>43</v>
      </c>
      <c r="F446" s="5" t="s">
        <v>14</v>
      </c>
      <c r="G446" s="8">
        <v>12</v>
      </c>
      <c r="H446" s="11">
        <v>21</v>
      </c>
      <c r="I446" s="11">
        <v>2</v>
      </c>
      <c r="J446" s="11">
        <v>20</v>
      </c>
      <c r="K446" s="123">
        <f t="shared" si="69"/>
        <v>23</v>
      </c>
      <c r="L446" s="25">
        <f t="shared" si="70"/>
        <v>0.5348837209302325</v>
      </c>
    </row>
    <row r="447" spans="1:12" s="23" customFormat="1" ht="13.5" customHeight="1">
      <c r="A447" s="154"/>
      <c r="B447" s="188" t="s">
        <v>492</v>
      </c>
      <c r="C447" s="189">
        <f>COUNT(C440:C446)</f>
        <v>7</v>
      </c>
      <c r="D447" s="91" t="s">
        <v>22</v>
      </c>
      <c r="E447" s="132">
        <f>SUBTOTAL(9,E440:E446)</f>
        <v>3488</v>
      </c>
      <c r="F447" s="190"/>
      <c r="G447" s="190"/>
      <c r="H447" s="132">
        <f>SUBTOTAL(9,H440:H446)</f>
        <v>548</v>
      </c>
      <c r="I447" s="132">
        <f>SUBTOTAL(9,I440:I446)</f>
        <v>122</v>
      </c>
      <c r="J447" s="132">
        <f>SUBTOTAL(9,J440:J446)</f>
        <v>2818</v>
      </c>
      <c r="K447" s="132">
        <f>SUBTOTAL(9,K440:K446)</f>
        <v>670</v>
      </c>
      <c r="L447" s="134">
        <f t="shared" si="70"/>
        <v>0.19208715596330275</v>
      </c>
    </row>
    <row r="449" spans="1:12" ht="12.75">
      <c r="A449" s="7" t="s">
        <v>493</v>
      </c>
      <c r="B449" s="7" t="s">
        <v>494</v>
      </c>
      <c r="C449" s="8">
        <v>99101</v>
      </c>
      <c r="D449" s="7" t="s">
        <v>495</v>
      </c>
      <c r="E449" s="164">
        <f>+H449+I449+J449</f>
        <v>482</v>
      </c>
      <c r="F449" s="8">
        <v>6</v>
      </c>
      <c r="G449" s="8">
        <v>8</v>
      </c>
      <c r="H449" s="8">
        <v>59</v>
      </c>
      <c r="I449" s="8">
        <v>24</v>
      </c>
      <c r="J449" s="8">
        <v>399</v>
      </c>
      <c r="K449" s="166">
        <f>+H449+I449</f>
        <v>83</v>
      </c>
      <c r="L449" s="10">
        <f>K449/E449</f>
        <v>0.17219917012448133</v>
      </c>
    </row>
    <row r="450" spans="1:12" ht="13.5" thickBot="1">
      <c r="A450" s="7" t="s">
        <v>493</v>
      </c>
      <c r="B450" s="7" t="s">
        <v>494</v>
      </c>
      <c r="C450" s="11">
        <v>99102</v>
      </c>
      <c r="D450" s="7" t="s">
        <v>496</v>
      </c>
      <c r="E450" s="122">
        <f>+H450+I450+J450</f>
        <v>752</v>
      </c>
      <c r="F450" s="8">
        <v>9</v>
      </c>
      <c r="G450" s="8">
        <v>12</v>
      </c>
      <c r="H450" s="11">
        <v>91</v>
      </c>
      <c r="I450" s="11">
        <v>20</v>
      </c>
      <c r="J450" s="11">
        <v>641</v>
      </c>
      <c r="K450" s="123">
        <f>+H450+I450</f>
        <v>111</v>
      </c>
      <c r="L450" s="25">
        <f>K450/E450</f>
        <v>0.14760638297872342</v>
      </c>
    </row>
    <row r="451" spans="1:12" s="23" customFormat="1" ht="12.75">
      <c r="A451" s="179"/>
      <c r="B451" s="146" t="s">
        <v>497</v>
      </c>
      <c r="C451" s="92">
        <f>COUNT(C449:C450)</f>
        <v>2</v>
      </c>
      <c r="D451" s="91" t="s">
        <v>22</v>
      </c>
      <c r="E451" s="132">
        <f>SUBTOTAL(9,E449:E450)</f>
        <v>1234</v>
      </c>
      <c r="F451" s="133"/>
      <c r="G451" s="133"/>
      <c r="H451" s="132">
        <f>SUBTOTAL(9,H449:H450)</f>
        <v>150</v>
      </c>
      <c r="I451" s="132">
        <f>SUBTOTAL(9,I449:I450)</f>
        <v>44</v>
      </c>
      <c r="J451" s="132">
        <f>SUBTOTAL(9,J449:J450)</f>
        <v>1040</v>
      </c>
      <c r="K451" s="132">
        <f>SUBTOTAL(9,K449:K450)</f>
        <v>194</v>
      </c>
      <c r="L451" s="134">
        <f>K451/E451</f>
        <v>0.15721231766612642</v>
      </c>
    </row>
    <row r="456" ht="13.5" thickBot="1"/>
    <row r="457" spans="1:13" ht="18.75" thickBot="1">
      <c r="A457" s="191"/>
      <c r="B457" s="192" t="s">
        <v>498</v>
      </c>
      <c r="C457" s="191"/>
      <c r="D457" s="193"/>
      <c r="E457" s="194"/>
      <c r="F457" s="195"/>
      <c r="G457" s="191"/>
      <c r="H457" s="191"/>
      <c r="I457" s="191"/>
      <c r="J457" s="191"/>
      <c r="K457" s="191"/>
      <c r="L457"/>
      <c r="M457"/>
    </row>
    <row r="458" spans="1:13" ht="27" thickBot="1">
      <c r="A458" s="191"/>
      <c r="B458" s="196"/>
      <c r="C458" s="197" t="s">
        <v>499</v>
      </c>
      <c r="D458" s="198"/>
      <c r="E458" s="199" t="s">
        <v>500</v>
      </c>
      <c r="F458" s="200"/>
      <c r="G458" s="123"/>
      <c r="H458" s="199" t="s">
        <v>501</v>
      </c>
      <c r="I458" s="199" t="s">
        <v>502</v>
      </c>
      <c r="J458" s="201" t="s">
        <v>503</v>
      </c>
      <c r="K458" s="202" t="s">
        <v>9</v>
      </c>
      <c r="L458" s="202" t="s">
        <v>10</v>
      </c>
      <c r="M458"/>
    </row>
    <row r="459" spans="1:13" ht="15.75" thickBot="1">
      <c r="A459" s="191"/>
      <c r="B459" s="203" t="s">
        <v>504</v>
      </c>
      <c r="C459" s="204">
        <f>+C8+C15+C23+C27+C38+C65+C68+C81+C84+C89+C99+C113+C116+C120+C124+C134+C142+C145+C148+C153+C156+C163+C168+C176+C179+C189+C200+C203+C211+C230+C234+C237+C245+C290+C294+C298+C312+C321+C329+C339+C343+C352+C377+C380+C390+C398+C410+C413+C421+C424+C433+C447+C436+C451</f>
        <v>318</v>
      </c>
      <c r="D459" s="205" t="s">
        <v>504</v>
      </c>
      <c r="E459" s="204">
        <f>+E8+E15+E23+E27+E38+E65+E68+E81+E84+E89+E99+E113+E116+E120+E124+E134+E142+E145+E148+E153+E156+E163+E168+E176+E179+E189+E200+E203+E211+E230+E234+E237+E245+E290+E294+E298+E312+E321+E329+E339+E343+E352+E377+E380+E390+E398+E410+E413+E421+E424+E433+E447+E436+E451</f>
        <v>143182</v>
      </c>
      <c r="F459" s="206"/>
      <c r="G459" s="207"/>
      <c r="H459" s="204">
        <f>+H8+H15+H23+H27+H38+H65+H68+H81+H84+H89+H99+H113+H116+H120+H124+H134+H142+H145+H148+H153+H156+H163+H168+H176+H179+H189+H200+H203+H211+H230+H234+H237+H245+H290+H294+H298+H312+H321+H329+H339+H343+H352+H377+H380+H390+H398+H410+H413+H421+H424+H433+H447+H436+H451</f>
        <v>57191</v>
      </c>
      <c r="I459" s="204">
        <f>+I8+I15+I23+I27+I38+I65+I68+I81+I84+I89+I99+I113+I116+I120+I124+I134+I142+I145+I148+I153+I156+I163+I168+I176+I179+I189+I200+I203+I211+I230+I234+I237+I245+I290+I294+I298+I312+I321+I329+I339+I343+I352+I377+I380+I390+I398+I410+I413+I421+I424+I433+I447+I436+I451</f>
        <v>8657</v>
      </c>
      <c r="J459" s="208"/>
      <c r="K459" s="208">
        <f>H459+I459</f>
        <v>65848</v>
      </c>
      <c r="L459" s="209">
        <f aca="true" t="shared" si="71" ref="L459:L464">K459/E459</f>
        <v>0.4598902096632258</v>
      </c>
      <c r="M459"/>
    </row>
    <row r="460" spans="1:13" ht="15.75" thickBot="1">
      <c r="A460" s="191"/>
      <c r="B460" s="210" t="s">
        <v>505</v>
      </c>
      <c r="C460" s="211">
        <f>+C153+C298</f>
        <v>3</v>
      </c>
      <c r="D460" s="212" t="s">
        <v>505</v>
      </c>
      <c r="E460" s="211">
        <f>+E153+E298</f>
        <v>1651</v>
      </c>
      <c r="F460" s="213"/>
      <c r="G460" s="214"/>
      <c r="H460" s="211">
        <f>+H153+H298</f>
        <v>924</v>
      </c>
      <c r="I460" s="211">
        <f>+I153+I298</f>
        <v>172</v>
      </c>
      <c r="J460" s="211"/>
      <c r="K460" s="211">
        <f>+K153+K298</f>
        <v>1096</v>
      </c>
      <c r="L460" s="215">
        <f t="shared" si="71"/>
        <v>0.663840096910963</v>
      </c>
      <c r="M460"/>
    </row>
    <row r="461" spans="1:13" ht="15.75" thickBot="1">
      <c r="A461" s="191"/>
      <c r="B461" s="216" t="s">
        <v>506</v>
      </c>
      <c r="C461" s="217">
        <f>+C27+C89+C234+C294+C343+C413+C436</f>
        <v>14</v>
      </c>
      <c r="D461" s="218" t="s">
        <v>507</v>
      </c>
      <c r="E461" s="217">
        <f>+E27+E89+E234+E294+E343+E413+E436</f>
        <v>3499</v>
      </c>
      <c r="F461" s="219"/>
      <c r="G461" s="220"/>
      <c r="H461" s="217">
        <f>+H27+H89+H234+H294+H343+H413+H436</f>
        <v>1922</v>
      </c>
      <c r="I461" s="217">
        <f>+I27+I89+I234+I294+I343+I413+I436</f>
        <v>359</v>
      </c>
      <c r="J461" s="217"/>
      <c r="K461" s="217">
        <f>+K27+K89+K234+K294+K343+K413+K436</f>
        <v>2281</v>
      </c>
      <c r="L461" s="221">
        <f t="shared" si="71"/>
        <v>0.6519005430122893</v>
      </c>
      <c r="M461"/>
    </row>
    <row r="462" spans="1:13" ht="15.75" thickBot="1">
      <c r="A462" s="191"/>
      <c r="B462" s="222" t="s">
        <v>508</v>
      </c>
      <c r="C462" s="223">
        <f>+C8+C15+C23+C38+C65+C81+C99+C113+C116+C120+C124+C134+C142+C156+C163+C168+C176+C179+C189+C200+C211+C230+C245+C290+C321+C329+C339+C352+C377+C390+C398+C410+C421+C433+C447+C451</f>
        <v>282</v>
      </c>
      <c r="D462" s="224" t="s">
        <v>508</v>
      </c>
      <c r="E462" s="223">
        <f>+E8+E15+E23+E38+E65+E81+E99+E113+E116+E120+E124+E134+E142+E156+E163+E168+E176+E179+E189+E200+E211+E230+E245+E290+E321+E329+E339+E352+E377+E390+E398+E410+E421+E433+E447+E451</f>
        <v>136313</v>
      </c>
      <c r="F462" s="225"/>
      <c r="G462" s="226"/>
      <c r="H462" s="223">
        <f>+H8+H15+H23+H38+H65+H81+H99+H113+H116+H120+H124+H134+H142+H156+H163+H168+H176+H179+H189+H200+H211+H230+H245+H290+H321+H329+H339+H352+H377+H390+H398+H410+H421+H433+H447+H451</f>
        <v>53499</v>
      </c>
      <c r="I462" s="223">
        <f>+I8+I15+I23+I38+I65+I81+I99+I113+I116+I120+I124+I134+I142+I156+I163+I168+I176+I179+I189+I200+I211+I230+I245+I290+I321+I329+I339+I352+I377+I390+I398+I410+I421+I433+I447+I451</f>
        <v>7993</v>
      </c>
      <c r="J462" s="223"/>
      <c r="K462" s="223">
        <f>+K8+K15+K23+K38+K65+K81+K99+K113+K116+K120+K124+K134+K142+K156+K163+K168+K176+K179+K189+K200+K211+K230+K245+K290+K321+K329+K339+K352+K377+K390+K398+K410+K421+K433+K447+K451</f>
        <v>61492</v>
      </c>
      <c r="L462" s="227">
        <f t="shared" si="71"/>
        <v>0.4511088450844747</v>
      </c>
      <c r="M462"/>
    </row>
    <row r="463" spans="1:13" ht="15.75" thickBot="1">
      <c r="A463" s="191"/>
      <c r="B463" s="228" t="s">
        <v>509</v>
      </c>
      <c r="C463" s="229">
        <f>+C84+C145+C203+C380+C424</f>
        <v>5</v>
      </c>
      <c r="D463" s="230" t="s">
        <v>509</v>
      </c>
      <c r="E463" s="229">
        <f>+E84+E145+E203+E380+E424</f>
        <v>161</v>
      </c>
      <c r="F463" s="231"/>
      <c r="G463" s="232"/>
      <c r="H463" s="229">
        <f>+H84+H145+H203+H380+H424</f>
        <v>59</v>
      </c>
      <c r="I463" s="229">
        <f>+I84+I145+I203+I380+I424</f>
        <v>14</v>
      </c>
      <c r="J463" s="229"/>
      <c r="K463" s="229">
        <f>+K84+K145+K203+K380+K424</f>
        <v>73</v>
      </c>
      <c r="L463" s="233">
        <f t="shared" si="71"/>
        <v>0.453416149068323</v>
      </c>
      <c r="M463"/>
    </row>
    <row r="464" spans="1:13" ht="15.75" thickBot="1">
      <c r="A464" s="234"/>
      <c r="B464" s="235" t="s">
        <v>510</v>
      </c>
      <c r="C464" s="236">
        <f>+C68+C148+C237+C312</f>
        <v>14</v>
      </c>
      <c r="D464" s="237" t="s">
        <v>511</v>
      </c>
      <c r="E464" s="236">
        <f>+E68+E148+E237+E312</f>
        <v>1558</v>
      </c>
      <c r="F464" s="238"/>
      <c r="G464" s="239"/>
      <c r="H464" s="236">
        <f>+H68+H148+H237+H312</f>
        <v>787</v>
      </c>
      <c r="I464" s="236">
        <f>+I68+I148+I237+I312</f>
        <v>119</v>
      </c>
      <c r="J464" s="236"/>
      <c r="K464" s="236">
        <f>+K68+K148+K237+K312</f>
        <v>906</v>
      </c>
      <c r="L464" s="240">
        <f t="shared" si="71"/>
        <v>0.5815147625160462</v>
      </c>
      <c r="M464"/>
    </row>
    <row r="465" spans="1:13" ht="15.75">
      <c r="A465" s="191"/>
      <c r="B465" s="241"/>
      <c r="C465" s="242"/>
      <c r="D465" s="241"/>
      <c r="E465" s="243"/>
      <c r="F465" s="244"/>
      <c r="G465" s="242"/>
      <c r="H465" s="242"/>
      <c r="I465" s="242"/>
      <c r="J465" s="242"/>
      <c r="K465" s="241"/>
      <c r="L465" s="245"/>
      <c r="M465"/>
    </row>
    <row r="466" spans="1:13" ht="15">
      <c r="A466" s="191"/>
      <c r="B466" s="257" t="s">
        <v>512</v>
      </c>
      <c r="C466" s="257"/>
      <c r="D466" s="257"/>
      <c r="E466" s="257"/>
      <c r="F466" s="257"/>
      <c r="G466" s="257"/>
      <c r="H466" s="246"/>
      <c r="I466" s="247"/>
      <c r="J466" s="246"/>
      <c r="K466" s="246"/>
      <c r="L466" s="248"/>
      <c r="M466"/>
    </row>
    <row r="467" spans="1:13" ht="15">
      <c r="A467" s="191"/>
      <c r="B467" s="249"/>
      <c r="C467" s="254" t="s">
        <v>513</v>
      </c>
      <c r="D467" s="254"/>
      <c r="E467" s="254"/>
      <c r="F467" s="254"/>
      <c r="G467" s="254"/>
      <c r="H467" s="246"/>
      <c r="I467" s="246"/>
      <c r="J467" s="247"/>
      <c r="K467" s="246"/>
      <c r="L467" s="248"/>
      <c r="M467"/>
    </row>
    <row r="468" spans="1:13" ht="15">
      <c r="A468" s="191"/>
      <c r="B468" s="251"/>
      <c r="C468" s="254" t="s">
        <v>514</v>
      </c>
      <c r="D468" s="254"/>
      <c r="E468" s="254"/>
      <c r="F468" s="254"/>
      <c r="G468" s="254"/>
      <c r="H468" s="246"/>
      <c r="I468" s="246"/>
      <c r="J468" s="247"/>
      <c r="K468" s="246"/>
      <c r="L468" s="248"/>
      <c r="M468"/>
    </row>
    <row r="469" spans="1:13" ht="15">
      <c r="A469" s="191"/>
      <c r="B469" s="251"/>
      <c r="C469" s="258"/>
      <c r="D469" s="258"/>
      <c r="E469" s="258"/>
      <c r="F469" s="258"/>
      <c r="G469" s="258"/>
      <c r="H469" s="246"/>
      <c r="I469" s="246"/>
      <c r="J469" s="246"/>
      <c r="K469" s="246"/>
      <c r="L469" s="248"/>
      <c r="M469"/>
    </row>
    <row r="470" spans="1:13" ht="15">
      <c r="A470" s="191"/>
      <c r="B470" s="257" t="s">
        <v>515</v>
      </c>
      <c r="C470" s="257"/>
      <c r="D470" s="257"/>
      <c r="E470" s="257"/>
      <c r="F470" s="257"/>
      <c r="G470" s="257"/>
      <c r="H470" s="246"/>
      <c r="I470" s="246"/>
      <c r="J470" s="246"/>
      <c r="K470" s="246"/>
      <c r="L470" s="248"/>
      <c r="M470"/>
    </row>
    <row r="471" spans="1:13" ht="15">
      <c r="A471" s="191"/>
      <c r="B471" s="251"/>
      <c r="C471" s="254" t="s">
        <v>516</v>
      </c>
      <c r="D471" s="254"/>
      <c r="E471" s="254"/>
      <c r="F471" s="254"/>
      <c r="G471" s="254"/>
      <c r="H471" s="246"/>
      <c r="I471" s="246"/>
      <c r="J471" s="246"/>
      <c r="K471" s="246"/>
      <c r="L471" s="248"/>
      <c r="M471"/>
    </row>
    <row r="472" spans="1:13" ht="15">
      <c r="A472" s="191"/>
      <c r="B472" s="251"/>
      <c r="C472" s="250" t="s">
        <v>517</v>
      </c>
      <c r="D472" s="250"/>
      <c r="E472" s="250"/>
      <c r="F472" s="250"/>
      <c r="G472" s="250"/>
      <c r="H472" s="246"/>
      <c r="I472" s="246"/>
      <c r="J472" s="246"/>
      <c r="K472" s="246"/>
      <c r="L472" s="248"/>
      <c r="M472"/>
    </row>
    <row r="473" spans="1:13" ht="15">
      <c r="A473" s="191"/>
      <c r="B473" s="250"/>
      <c r="C473" s="250"/>
      <c r="D473" s="250"/>
      <c r="E473" s="250"/>
      <c r="F473" s="250"/>
      <c r="G473" s="250"/>
      <c r="H473" s="246"/>
      <c r="I473" s="246"/>
      <c r="J473" s="246"/>
      <c r="K473" s="246"/>
      <c r="L473" s="248"/>
      <c r="M473"/>
    </row>
    <row r="474" spans="1:13" ht="15">
      <c r="A474" s="191"/>
      <c r="B474" s="251"/>
      <c r="C474" s="252"/>
      <c r="D474" s="250"/>
      <c r="E474" s="250"/>
      <c r="F474" s="250"/>
      <c r="G474" s="250"/>
      <c r="H474" s="246"/>
      <c r="I474" s="246"/>
      <c r="J474" s="246"/>
      <c r="K474" s="246"/>
      <c r="L474" s="248"/>
      <c r="M474"/>
    </row>
    <row r="475" spans="1:13" ht="15">
      <c r="A475" s="191"/>
      <c r="B475" s="251"/>
      <c r="C475" s="253"/>
      <c r="D475" s="250"/>
      <c r="E475" s="250"/>
      <c r="F475" s="250"/>
      <c r="G475" s="250"/>
      <c r="H475" s="246"/>
      <c r="I475" s="246"/>
      <c r="J475" s="246"/>
      <c r="K475" s="246"/>
      <c r="L475" s="248"/>
      <c r="M475"/>
    </row>
  </sheetData>
  <sheetProtection password="DC6B" sheet="1" objects="1" scenarios="1"/>
  <mergeCells count="7">
    <mergeCell ref="C471:G471"/>
    <mergeCell ref="F1:G1"/>
    <mergeCell ref="B466:G466"/>
    <mergeCell ref="C467:G467"/>
    <mergeCell ref="C468:G468"/>
    <mergeCell ref="C469:G469"/>
    <mergeCell ref="B470:G470"/>
  </mergeCells>
  <printOptions/>
  <pageMargins left="0.25" right="0.2" top="0.75" bottom="0.5" header="0.3" footer="0.3"/>
  <pageSetup horizontalDpi="600" verticalDpi="600" orientation="landscape" scale="83" r:id="rId1"/>
  <headerFooter>
    <oddHeader>&amp;CChild Nutrition Programs
Free/Reduced Price Meal Eligibility As a Percentage (%) of Enrollment 
Claim Month October 2011&amp;RFebruary 14, 2012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capele</dc:creator>
  <cp:keywords/>
  <dc:description/>
  <cp:lastModifiedBy>capele</cp:lastModifiedBy>
  <cp:lastPrinted>2012-02-24T19:18:21Z</cp:lastPrinted>
  <dcterms:created xsi:type="dcterms:W3CDTF">2012-02-15T21:58:20Z</dcterms:created>
  <dcterms:modified xsi:type="dcterms:W3CDTF">2012-02-24T19:18:40Z</dcterms:modified>
  <cp:category/>
  <cp:version/>
  <cp:contentType/>
  <cp:contentStatus/>
</cp:coreProperties>
</file>