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October 2012 FINAL" sheetId="1" r:id="rId1"/>
  </sheets>
  <definedNames/>
  <calcPr fullCalcOnLoad="1"/>
</workbook>
</file>

<file path=xl/sharedStrings.xml><?xml version="1.0" encoding="utf-8"?>
<sst xmlns="http://schemas.openxmlformats.org/spreadsheetml/2006/main" count="1269" uniqueCount="515">
  <si>
    <t>District Code</t>
  </si>
  <si>
    <t>District Name</t>
  </si>
  <si>
    <t>School Code</t>
  </si>
  <si>
    <t>School Name</t>
  </si>
  <si>
    <t>Enrollment</t>
  </si>
  <si>
    <t>Grade</t>
  </si>
  <si>
    <t>Free</t>
  </si>
  <si>
    <t>Reduced</t>
  </si>
  <si>
    <t>Paid</t>
  </si>
  <si>
    <t>Total (F/R)</t>
  </si>
  <si>
    <t xml:space="preserve">% Eligibility </t>
  </si>
  <si>
    <t>01</t>
  </si>
  <si>
    <t>Barrington</t>
  </si>
  <si>
    <t>Primrose Hill School</t>
  </si>
  <si>
    <t>PK</t>
  </si>
  <si>
    <t>Nayatt School</t>
  </si>
  <si>
    <t>Hampden Meadows School</t>
  </si>
  <si>
    <t>Barrington High School</t>
  </si>
  <si>
    <t>Barrington Middle School</t>
  </si>
  <si>
    <t>Sowams Elementary School</t>
  </si>
  <si>
    <t>KG</t>
  </si>
  <si>
    <t>Barrington Total</t>
  </si>
  <si>
    <t>Total Public Schools</t>
  </si>
  <si>
    <t>03</t>
  </si>
  <si>
    <t xml:space="preserve">Burrillville            </t>
  </si>
  <si>
    <t>Burrillville Middle School</t>
  </si>
  <si>
    <t>Steere Farm Elementary School</t>
  </si>
  <si>
    <t xml:space="preserve">William L. Callahan School                        </t>
  </si>
  <si>
    <t>Austin T. Levy School</t>
  </si>
  <si>
    <t>Burrillville High School</t>
  </si>
  <si>
    <t>Burrillville Total</t>
  </si>
  <si>
    <t>04</t>
  </si>
  <si>
    <t xml:space="preserve">Central Falls           </t>
  </si>
  <si>
    <t>Ella Risk School</t>
  </si>
  <si>
    <t>Capt. G. Harold Hunt School</t>
  </si>
  <si>
    <t>Veterans Memorial Elementary</t>
  </si>
  <si>
    <t>Central Falls Senior High School</t>
  </si>
  <si>
    <t>Dr. Earl F. Calcutt Middle School</t>
  </si>
  <si>
    <t>Margaret I. Robertson School</t>
  </si>
  <si>
    <t>Central Falls Total</t>
  </si>
  <si>
    <t>59</t>
  </si>
  <si>
    <t>The Learning Community</t>
  </si>
  <si>
    <t>The Learning Community Charter School</t>
  </si>
  <si>
    <t>KF</t>
  </si>
  <si>
    <t>46</t>
  </si>
  <si>
    <t>Segue Institute for Learning</t>
  </si>
  <si>
    <t>Total Charter Schools</t>
  </si>
  <si>
    <t>Total for Central Falls</t>
  </si>
  <si>
    <t>Total Public &amp; Charter Schools</t>
  </si>
  <si>
    <t>06</t>
  </si>
  <si>
    <t xml:space="preserve">Coventry                </t>
  </si>
  <si>
    <t>Alan Shawn Feinstein Middle School Of Coventry</t>
  </si>
  <si>
    <t>Western Coventry School</t>
  </si>
  <si>
    <t>Hopkins Hill School</t>
  </si>
  <si>
    <t>Tiogue School</t>
  </si>
  <si>
    <t>Blackrock School</t>
  </si>
  <si>
    <t>Coventry High School</t>
  </si>
  <si>
    <t>Washington Oak School</t>
  </si>
  <si>
    <t>Coventry Total</t>
  </si>
  <si>
    <t>07</t>
  </si>
  <si>
    <t xml:space="preserve">Cranston                </t>
  </si>
  <si>
    <t>Oak Lawn School</t>
  </si>
  <si>
    <t>Daniel D. Waterman School</t>
  </si>
  <si>
    <t>Chester W. Barrows School</t>
  </si>
  <si>
    <t>Cranston High School East</t>
  </si>
  <si>
    <t>Hugh B. Bain Middle School</t>
  </si>
  <si>
    <t>William R. Dutemple School</t>
  </si>
  <si>
    <t xml:space="preserve">Edward S. Rhodes School                           </t>
  </si>
  <si>
    <t>Eden Park School</t>
  </si>
  <si>
    <t>Gladstone Street School</t>
  </si>
  <si>
    <t>Stadium School</t>
  </si>
  <si>
    <t>Woodridge School</t>
  </si>
  <si>
    <t xml:space="preserve">Garden City School                                </t>
  </si>
  <si>
    <t>Park View Middle School</t>
  </si>
  <si>
    <t>George J. Peters School</t>
  </si>
  <si>
    <t>Arlington School</t>
  </si>
  <si>
    <t xml:space="preserve">Cranston High School West                         </t>
  </si>
  <si>
    <t xml:space="preserve">Stone Hill School                                 </t>
  </si>
  <si>
    <t>Glen Hills School</t>
  </si>
  <si>
    <t xml:space="preserve">Western Hills Middle School                       </t>
  </si>
  <si>
    <t>Edgewood Highland School</t>
  </si>
  <si>
    <t>Hope Highlands Elementary School</t>
  </si>
  <si>
    <t>NEL/CPS Construction Career Academy</t>
  </si>
  <si>
    <t>Orchard Farms Elementary School</t>
  </si>
  <si>
    <t xml:space="preserve">Cranston                </t>
  </si>
  <si>
    <t>078A1</t>
  </si>
  <si>
    <t>Sanders Academy (enrollment included in high schools)</t>
  </si>
  <si>
    <t>078B6</t>
  </si>
  <si>
    <t>HortonTheraputic (enrollment included in elementary schools)</t>
  </si>
  <si>
    <t>Cranston Total</t>
  </si>
  <si>
    <t>Valley Community School</t>
  </si>
  <si>
    <t>K</t>
  </si>
  <si>
    <t>Total Non Public School</t>
  </si>
  <si>
    <t>Total for Cranston</t>
  </si>
  <si>
    <t>Total Public, Non Public Schools</t>
  </si>
  <si>
    <t>08</t>
  </si>
  <si>
    <t xml:space="preserve">Cumberland              </t>
  </si>
  <si>
    <t>B.F. Norton Elementary School</t>
  </si>
  <si>
    <t>Garvin Memorial School</t>
  </si>
  <si>
    <t>Community School</t>
  </si>
  <si>
    <t>John J. McLaughlin Cumberland Hill School</t>
  </si>
  <si>
    <t>Ashton School</t>
  </si>
  <si>
    <t>Cumberland High School</t>
  </si>
  <si>
    <t>Joseph L. McCourt Middle School</t>
  </si>
  <si>
    <t>North Cumberland Middle School</t>
  </si>
  <si>
    <t>Cumberland Preschool Center</t>
  </si>
  <si>
    <t>Cumberland Total</t>
  </si>
  <si>
    <t>47</t>
  </si>
  <si>
    <t>Charter</t>
  </si>
  <si>
    <t>Blackstone Valley Prep Elementary School</t>
  </si>
  <si>
    <t>Blackstone Valley Prep Middle School</t>
  </si>
  <si>
    <t>Blackstone Valley Prep Elementary 2 School</t>
  </si>
  <si>
    <t>Total for Cumberland</t>
  </si>
  <si>
    <t>Total Public, Non LEA Public &amp; Charter Schools</t>
  </si>
  <si>
    <t>09</t>
  </si>
  <si>
    <t xml:space="preserve">East Greenwich          </t>
  </si>
  <si>
    <t>James H. Eldredge El. School</t>
  </si>
  <si>
    <t>Archie R. Cole Middle School</t>
  </si>
  <si>
    <t>Frenchtown School</t>
  </si>
  <si>
    <t>East Greenwich High School</t>
  </si>
  <si>
    <t>Meadowbrook Farms School</t>
  </si>
  <si>
    <t>George Hanaford School</t>
  </si>
  <si>
    <t>East Greenwich Total</t>
  </si>
  <si>
    <t>10</t>
  </si>
  <si>
    <t xml:space="preserve">East Providence         </t>
  </si>
  <si>
    <t>Edward R. Martin Middle School</t>
  </si>
  <si>
    <t>James R. D. Oldham School</t>
  </si>
  <si>
    <t>East Providence High School</t>
  </si>
  <si>
    <t>Kent Heights School</t>
  </si>
  <si>
    <t>Alice M. Waddington School</t>
  </si>
  <si>
    <t>Agnes B. Hennessey School</t>
  </si>
  <si>
    <t>Emma G. Whiteknact School</t>
  </si>
  <si>
    <t>Meadowcrest Early Childhood Family Center</t>
  </si>
  <si>
    <t>Riverside Middle School</t>
  </si>
  <si>
    <t>Silver Spring School</t>
  </si>
  <si>
    <t>Orlo Avenue School</t>
  </si>
  <si>
    <t>Myron J. Francis Elementary School</t>
  </si>
  <si>
    <t>East Providence Total</t>
  </si>
  <si>
    <t>12</t>
  </si>
  <si>
    <t xml:space="preserve">Foster                  </t>
  </si>
  <si>
    <t>Captain Isaac Paine Elementary School</t>
  </si>
  <si>
    <t>Foster Total</t>
  </si>
  <si>
    <t>13</t>
  </si>
  <si>
    <t xml:space="preserve">Glocester               </t>
  </si>
  <si>
    <t>Fogarty Memorial School</t>
  </si>
  <si>
    <t>PF</t>
  </si>
  <si>
    <t>West Glocester Elementary</t>
  </si>
  <si>
    <t>Glocester Total</t>
  </si>
  <si>
    <t>15</t>
  </si>
  <si>
    <t xml:space="preserve">Jamestown               </t>
  </si>
  <si>
    <t>Jamestown School-Lawn</t>
  </si>
  <si>
    <t>Jamestown School-Melrose</t>
  </si>
  <si>
    <t>Jamestown Total</t>
  </si>
  <si>
    <t>16</t>
  </si>
  <si>
    <t xml:space="preserve">Johnston                </t>
  </si>
  <si>
    <t>Thornton School</t>
  </si>
  <si>
    <t>Brown Avenue School</t>
  </si>
  <si>
    <t>Sarah Dyer Barnes School</t>
  </si>
  <si>
    <t>Winsor Hill School</t>
  </si>
  <si>
    <t>Graniteville School</t>
  </si>
  <si>
    <t>Nicholas A. Ferri Middle School</t>
  </si>
  <si>
    <t>Johnston Senior High School</t>
  </si>
  <si>
    <t>Early Childhood Center</t>
  </si>
  <si>
    <t>Johnston Total</t>
  </si>
  <si>
    <t>17</t>
  </si>
  <si>
    <t xml:space="preserve">Lincoln                 </t>
  </si>
  <si>
    <t>Lonsdale Elementary School</t>
  </si>
  <si>
    <t>Lincoln Central Elementary School</t>
  </si>
  <si>
    <t>Lincoln Senior High School</t>
  </si>
  <si>
    <t>Saylesville Elementary School</t>
  </si>
  <si>
    <t>Northern Lincoln Elementary School</t>
  </si>
  <si>
    <t>Lincoln Middle School</t>
  </si>
  <si>
    <t>Lincoln Total</t>
  </si>
  <si>
    <t>Northern RI Collaborative</t>
  </si>
  <si>
    <t>St. James (Northern RI Collaborative)</t>
  </si>
  <si>
    <t>Total Public - Non LEA</t>
  </si>
  <si>
    <t>Lincoln</t>
  </si>
  <si>
    <t>Spurwink</t>
  </si>
  <si>
    <t>Total for Lincoln</t>
  </si>
  <si>
    <t>Total Public, Non LEA Public &amp; Non Public Schools</t>
  </si>
  <si>
    <t>40</t>
  </si>
  <si>
    <t>Davies Career &amp; Tech</t>
  </si>
  <si>
    <t>Wm. M. Davies Jr. Career-Technical  High School</t>
  </si>
  <si>
    <t>Total Davies Career Tech State School</t>
  </si>
  <si>
    <t>18</t>
  </si>
  <si>
    <t xml:space="preserve">Little Compton          </t>
  </si>
  <si>
    <t>Wilbur and McMahon Schools</t>
  </si>
  <si>
    <t>Little Compton Total</t>
  </si>
  <si>
    <t>19</t>
  </si>
  <si>
    <t xml:space="preserve">Middletown              </t>
  </si>
  <si>
    <t>Aquidneck School</t>
  </si>
  <si>
    <t>Forest Avenue School</t>
  </si>
  <si>
    <t>Middletown High School</t>
  </si>
  <si>
    <t>Joseph H. Gaudet School</t>
  </si>
  <si>
    <t>Joseph H. Gaudet Learning Academy</t>
  </si>
  <si>
    <t>Middletown Total</t>
  </si>
  <si>
    <t>20</t>
  </si>
  <si>
    <t xml:space="preserve">Narragansett            </t>
  </si>
  <si>
    <t>Narragansett Elementary School</t>
  </si>
  <si>
    <t>Narragansett Pier School</t>
  </si>
  <si>
    <t>Narragansett High School</t>
  </si>
  <si>
    <t xml:space="preserve">Narragansett Total         </t>
  </si>
  <si>
    <t>21</t>
  </si>
  <si>
    <t xml:space="preserve">Newport                 </t>
  </si>
  <si>
    <t>Cranston - Calvert School</t>
  </si>
  <si>
    <t>Frank E. Thompson Middle School</t>
  </si>
  <si>
    <t>Dr. M. H. Sullivan School</t>
  </si>
  <si>
    <t>Rogers High School</t>
  </si>
  <si>
    <t>Coggeshall School</t>
  </si>
  <si>
    <t>William J. Underwood School</t>
  </si>
  <si>
    <t>Newport Total</t>
  </si>
  <si>
    <t>22</t>
  </si>
  <si>
    <t xml:space="preserve">New Shoreham            </t>
  </si>
  <si>
    <t>Block Island School</t>
  </si>
  <si>
    <t>New Shoreham Total</t>
  </si>
  <si>
    <t>23</t>
  </si>
  <si>
    <t xml:space="preserve">North Kingstown         </t>
  </si>
  <si>
    <t>Wickford Middle School</t>
  </si>
  <si>
    <t>North Kingstown Senior High School</t>
  </si>
  <si>
    <t>Fishing Cove Elementary School</t>
  </si>
  <si>
    <t>Forest Park Elementary School</t>
  </si>
  <si>
    <t>Hamilton Elementary School</t>
  </si>
  <si>
    <t>Davisville Middle School</t>
  </si>
  <si>
    <t>Suzanne M. Henseler Quidnessett Elementary School</t>
  </si>
  <si>
    <t>Stony Lane Elementary School</t>
  </si>
  <si>
    <t>North Kingstown Total</t>
  </si>
  <si>
    <t>24</t>
  </si>
  <si>
    <t xml:space="preserve">North Providence        </t>
  </si>
  <si>
    <t>Marieville Elementary School</t>
  </si>
  <si>
    <t>North Providence High School</t>
  </si>
  <si>
    <t>Stephen Olney School</t>
  </si>
  <si>
    <t>James L. McGuire School</t>
  </si>
  <si>
    <t>Dr. Joseph A Whelan Elementary School</t>
  </si>
  <si>
    <t>Centredale School</t>
  </si>
  <si>
    <t>Greystone School</t>
  </si>
  <si>
    <t>Dr. Edward A. Ricci Middle School</t>
  </si>
  <si>
    <t>Birchwood Middle School</t>
  </si>
  <si>
    <t>North Providence Total</t>
  </si>
  <si>
    <t>25</t>
  </si>
  <si>
    <t>North Smithfield</t>
  </si>
  <si>
    <t>Dr. Harry L. Halliwell Memorial School</t>
  </si>
  <si>
    <t>North Smithfield High School</t>
  </si>
  <si>
    <t>North Smithfield Middle School</t>
  </si>
  <si>
    <t>North Smithfield Elementary School</t>
  </si>
  <si>
    <t>North Smithfield Total</t>
  </si>
  <si>
    <t>26</t>
  </si>
  <si>
    <t xml:space="preserve">Pawtucket               </t>
  </si>
  <si>
    <t>Joseph Jenks Junior High School</t>
  </si>
  <si>
    <t>William E Tolman Senior High School</t>
  </si>
  <si>
    <t>Samuel Slater Junior High School</t>
  </si>
  <si>
    <t>Goff Junior High School</t>
  </si>
  <si>
    <t xml:space="preserve">Jacqueline M. Walsh School for the Performing and </t>
  </si>
  <si>
    <t>Potter-Burns School</t>
  </si>
  <si>
    <t>Nathanael Greene School</t>
  </si>
  <si>
    <t>Fallon Memorial School</t>
  </si>
  <si>
    <t>Flora S. Curtis Memorial School</t>
  </si>
  <si>
    <t xml:space="preserve">Curvin-McCabe School                              </t>
  </si>
  <si>
    <t>Charles E. Shea High School</t>
  </si>
  <si>
    <t>Henry J. Winters School</t>
  </si>
  <si>
    <t>Elizabeth Baldwin School</t>
  </si>
  <si>
    <t>M. Virginia Cunningham School</t>
  </si>
  <si>
    <t>Agnes E. Little School</t>
  </si>
  <si>
    <t>Francis J. Varieur School</t>
  </si>
  <si>
    <t xml:space="preserve">Pawtucket               </t>
  </si>
  <si>
    <t>268A7</t>
  </si>
  <si>
    <t>Alt Learning Program/Portugese Social Club(enrollments included in highschool)</t>
  </si>
  <si>
    <t>Pawtucket Total</t>
  </si>
  <si>
    <t>53</t>
  </si>
  <si>
    <t>International Charter School</t>
  </si>
  <si>
    <t>54</t>
  </si>
  <si>
    <t>Blackstone Academy Charter School</t>
  </si>
  <si>
    <t>Pawtucket</t>
  </si>
  <si>
    <t>Total for Pawtucket</t>
  </si>
  <si>
    <t>Total Public, Non Public &amp; Charter Schools</t>
  </si>
  <si>
    <t>27</t>
  </si>
  <si>
    <t xml:space="preserve">Portsmouth              </t>
  </si>
  <si>
    <t>Howard Hathaway School</t>
  </si>
  <si>
    <t>Portsmouth High School</t>
  </si>
  <si>
    <t>Melville Elementary School</t>
  </si>
  <si>
    <t>Portsmouth Middle School</t>
  </si>
  <si>
    <t>Portsmouth Total</t>
  </si>
  <si>
    <t>28</t>
  </si>
  <si>
    <t>Providence</t>
  </si>
  <si>
    <t>Leviton Dual Language School</t>
  </si>
  <si>
    <t>Frank D. Spaziano Elementary School Annex</t>
  </si>
  <si>
    <t>Dr. Jorge Alvarez High School</t>
  </si>
  <si>
    <t>Asa Messer Elementary School</t>
  </si>
  <si>
    <t>Alan Shawn Feinstein Elementary at Broad Street</t>
  </si>
  <si>
    <t>Alfred Lima, Sr. Elementary School</t>
  </si>
  <si>
    <t>Charles N. Fortes Elementary School</t>
  </si>
  <si>
    <t>Webster Avenue School</t>
  </si>
  <si>
    <t>Veazie Street School</t>
  </si>
  <si>
    <t>Birch Vocational Center</t>
  </si>
  <si>
    <t>Frank D. Spaziano Elementary School</t>
  </si>
  <si>
    <t>George J. West Elementary School</t>
  </si>
  <si>
    <t>Esek Hopkins Middle School</t>
  </si>
  <si>
    <t>Robert F. Kennedy Elementary School</t>
  </si>
  <si>
    <t>Central High School</t>
  </si>
  <si>
    <t>Carl G. Lauro Elementary School</t>
  </si>
  <si>
    <t>Reservoir Avenue School</t>
  </si>
  <si>
    <t>Nathan Bishop Middle School</t>
  </si>
  <si>
    <t>Gilbert Stuart Middle School</t>
  </si>
  <si>
    <t>Nathanael Greene Middle School</t>
  </si>
  <si>
    <t>Roger Williams Middle School</t>
  </si>
  <si>
    <t>Hope High School</t>
  </si>
  <si>
    <t>Mount Pleasant High School</t>
  </si>
  <si>
    <t>Vartan Gregorian Elementary School</t>
  </si>
  <si>
    <t>William D'Abate Elementary School</t>
  </si>
  <si>
    <t>Robert L Bailey IV, Elementary School</t>
  </si>
  <si>
    <t>Lillian Feinstein Elementary, Sackett Street</t>
  </si>
  <si>
    <t>Mary E. Fogarty Elementary School</t>
  </si>
  <si>
    <t>Harry Kizirian Elementary School</t>
  </si>
  <si>
    <t>The Sgt. Cornel Young, Jr &amp; Charlotte Woods Elemen</t>
  </si>
  <si>
    <t>Dr. Martin Luther King, Jr. Elementary School</t>
  </si>
  <si>
    <t>Classical High School</t>
  </si>
  <si>
    <t>Pleasant View School</t>
  </si>
  <si>
    <t>49</t>
  </si>
  <si>
    <t>Urban Collaborative Accelerated Program</t>
  </si>
  <si>
    <t>Times2 Academy</t>
  </si>
  <si>
    <t>Academy for Career Exploration (ACES)</t>
  </si>
  <si>
    <t>Anthony Carnevale Elementary School</t>
  </si>
  <si>
    <t>Governor Christopher DelSesto Middle School</t>
  </si>
  <si>
    <t>E-Cubed Academy</t>
  </si>
  <si>
    <t>William B. Cooley, Sr. High School and the Provide</t>
  </si>
  <si>
    <t>Providence Career and Technical Academy</t>
  </si>
  <si>
    <t>Providence Total</t>
  </si>
  <si>
    <t>48</t>
  </si>
  <si>
    <t>CVS Highlander Charter School</t>
  </si>
  <si>
    <t>51</t>
  </si>
  <si>
    <t>Paul Cuffee Charter School</t>
  </si>
  <si>
    <t>61</t>
  </si>
  <si>
    <t>Trinity Academy for the Performing Arts</t>
  </si>
  <si>
    <t>63</t>
  </si>
  <si>
    <t>RI Nurses Institute Middle College Charter High Sc</t>
  </si>
  <si>
    <t>50</t>
  </si>
  <si>
    <t>R.I. Sch for the Deaf</t>
  </si>
  <si>
    <t>Rhode Island School for the Deaf</t>
  </si>
  <si>
    <t>60</t>
  </si>
  <si>
    <t>MET Career &amp; Tech</t>
  </si>
  <si>
    <t>Metropolitan Regional Career and Technical Center</t>
  </si>
  <si>
    <t>Total RI School for Deaf, Metropolitian - State School</t>
  </si>
  <si>
    <t>Blessed Sacrament School</t>
  </si>
  <si>
    <t>St. Pius V School</t>
  </si>
  <si>
    <t>St. Thomas Regional School</t>
  </si>
  <si>
    <t>St. Patrick School</t>
  </si>
  <si>
    <t>Community Preparatory School</t>
  </si>
  <si>
    <t>San Miguel School</t>
  </si>
  <si>
    <t>Ocean Tides School</t>
  </si>
  <si>
    <t>Sophia Academy</t>
  </si>
  <si>
    <t>Times 2 Academy</t>
  </si>
  <si>
    <t>YouthBuild Providence</t>
  </si>
  <si>
    <t>Whitmarsh Corporation</t>
  </si>
  <si>
    <t>Total Non-Public Schools</t>
  </si>
  <si>
    <t>Total for Providence</t>
  </si>
  <si>
    <t>30</t>
  </si>
  <si>
    <t xml:space="preserve">Scituate                </t>
  </si>
  <si>
    <t xml:space="preserve">Hope Elementary School                            </t>
  </si>
  <si>
    <t>Clayville Elementary School</t>
  </si>
  <si>
    <t>Scituate High School</t>
  </si>
  <si>
    <t>Scituate Middle School</t>
  </si>
  <si>
    <t>North Scituate Elementary School</t>
  </si>
  <si>
    <t>Scituate Total</t>
  </si>
  <si>
    <t>31</t>
  </si>
  <si>
    <t xml:space="preserve">Smithfield              </t>
  </si>
  <si>
    <t>William Winsor School</t>
  </si>
  <si>
    <t>Old County Road School</t>
  </si>
  <si>
    <t>Anna M. McCabe School</t>
  </si>
  <si>
    <t>Smithfield Senior High School</t>
  </si>
  <si>
    <t>Raymond C. LaPerche School</t>
  </si>
  <si>
    <t>Vincent J. Gallagher Middle School</t>
  </si>
  <si>
    <t>Smithfield Total</t>
  </si>
  <si>
    <t>32</t>
  </si>
  <si>
    <t xml:space="preserve">South Kingstown         </t>
  </si>
  <si>
    <t>Wakefield Elementary School</t>
  </si>
  <si>
    <t>South Kingstown Integrated Pre-school</t>
  </si>
  <si>
    <t>Peace Dale Elementary School</t>
  </si>
  <si>
    <t>South Kingstown High School</t>
  </si>
  <si>
    <t>Curtis Corner Middle School</t>
  </si>
  <si>
    <t>West Kingston Elementary School</t>
  </si>
  <si>
    <t>Matunuck School</t>
  </si>
  <si>
    <t>Broad Rock Middle School</t>
  </si>
  <si>
    <t>South Kingstown Total</t>
  </si>
  <si>
    <t>55</t>
  </si>
  <si>
    <t>Compass Charter School</t>
  </si>
  <si>
    <t>The Compass School</t>
  </si>
  <si>
    <t>52</t>
  </si>
  <si>
    <t>Kingston Hill Academy</t>
  </si>
  <si>
    <t>Total for South Kingstown</t>
  </si>
  <si>
    <t>33</t>
  </si>
  <si>
    <t xml:space="preserve">Tiverton                </t>
  </si>
  <si>
    <t>Walter E. Ranger School</t>
  </si>
  <si>
    <t>Fort Barton School</t>
  </si>
  <si>
    <t>Pocasset School</t>
  </si>
  <si>
    <t>Tiverton High School</t>
  </si>
  <si>
    <t>Tiverton Middle School</t>
  </si>
  <si>
    <t>Tiverton Total</t>
  </si>
  <si>
    <t>35</t>
  </si>
  <si>
    <t xml:space="preserve">Warwick                 </t>
  </si>
  <si>
    <t>Norwood School</t>
  </si>
  <si>
    <t>Oakland Beach Elementary School</t>
  </si>
  <si>
    <t>Greenwood School</t>
  </si>
  <si>
    <t>Aldrich Junior High School</t>
  </si>
  <si>
    <t>Wyman School</t>
  </si>
  <si>
    <t>Gorton Junior High School</t>
  </si>
  <si>
    <t>E. G. Robertson School</t>
  </si>
  <si>
    <t>Lippitt School</t>
  </si>
  <si>
    <t>Randall Holden School</t>
  </si>
  <si>
    <t>Francis School</t>
  </si>
  <si>
    <t>Sherman School</t>
  </si>
  <si>
    <t>Holliman School</t>
  </si>
  <si>
    <t>John Wickes School</t>
  </si>
  <si>
    <t>Warwick Veterans Memorial HS</t>
  </si>
  <si>
    <t>Cedar Hill School</t>
  </si>
  <si>
    <t>Park School</t>
  </si>
  <si>
    <t>Warwick Neck School</t>
  </si>
  <si>
    <t>Pilgrim High School</t>
  </si>
  <si>
    <t>Harold F. Scott School</t>
  </si>
  <si>
    <t>Cottrell F. Hoxsie School</t>
  </si>
  <si>
    <t>Drum Rock Early Childhood Center</t>
  </si>
  <si>
    <t>Toll Gate High School</t>
  </si>
  <si>
    <t>Winman Junior High School</t>
  </si>
  <si>
    <t>Warwick Total</t>
  </si>
  <si>
    <t>West Bay Collaborative</t>
  </si>
  <si>
    <t>Total for Warwick</t>
  </si>
  <si>
    <t>Total Public &amp; Public Non LEA schools</t>
  </si>
  <si>
    <t>36</t>
  </si>
  <si>
    <t xml:space="preserve">Westerly                </t>
  </si>
  <si>
    <t>Bradford Elementary School</t>
  </si>
  <si>
    <t>Westerly Middle School</t>
  </si>
  <si>
    <t>Westerly High School</t>
  </si>
  <si>
    <t>State Street School</t>
  </si>
  <si>
    <t>Dunn's Corners School</t>
  </si>
  <si>
    <t>Springbrook Elementary School</t>
  </si>
  <si>
    <t>Westerly Total</t>
  </si>
  <si>
    <t>38</t>
  </si>
  <si>
    <t xml:space="preserve">West Warwick            </t>
  </si>
  <si>
    <t>John F. Horgan Elementary School</t>
  </si>
  <si>
    <t>Maisie E. Quinn Elementary School</t>
  </si>
  <si>
    <t>West Warwick Senior High School</t>
  </si>
  <si>
    <t>John F. Deering Middle School</t>
  </si>
  <si>
    <t>Greenbush Elementary School</t>
  </si>
  <si>
    <t>Wakefield Hills Elementary School</t>
  </si>
  <si>
    <t>West Warwick Total</t>
  </si>
  <si>
    <t>39</t>
  </si>
  <si>
    <t xml:space="preserve">Woonsocket              </t>
  </si>
  <si>
    <t>Harris School</t>
  </si>
  <si>
    <t>Governor Aram J. Pothier School</t>
  </si>
  <si>
    <t>Woonsocket Middle School</t>
  </si>
  <si>
    <t>Citizens Memorial School</t>
  </si>
  <si>
    <t>Bernon Heights School</t>
  </si>
  <si>
    <t xml:space="preserve">Globe Park School                                 </t>
  </si>
  <si>
    <t>Leo A. Savoie School</t>
  </si>
  <si>
    <t>Woonsocket High School</t>
  </si>
  <si>
    <t>Kevin K. Coleman Elementary School</t>
  </si>
  <si>
    <t>Woonsocket Total</t>
  </si>
  <si>
    <t>58</t>
  </si>
  <si>
    <t>Beacon Charter School</t>
  </si>
  <si>
    <t>BEACON Charter School</t>
  </si>
  <si>
    <t>96</t>
  </si>
  <si>
    <t xml:space="preserve">Bristol Warren          </t>
  </si>
  <si>
    <t>Guiteras School</t>
  </si>
  <si>
    <t>Colt Andrews School</t>
  </si>
  <si>
    <t>Rockwell School</t>
  </si>
  <si>
    <t>Mt. Hope High School</t>
  </si>
  <si>
    <t>Kickemuit Middle School</t>
  </si>
  <si>
    <t>Hugh Cole School</t>
  </si>
  <si>
    <t>Bristol Warren Total</t>
  </si>
  <si>
    <t>East Bay Collaborative</t>
  </si>
  <si>
    <t>Total for Bristol Warren</t>
  </si>
  <si>
    <t>97</t>
  </si>
  <si>
    <t xml:space="preserve">Exeter-West Greenwich   </t>
  </si>
  <si>
    <t>Wawaloam School</t>
  </si>
  <si>
    <t>Mildred E. Lineham School</t>
  </si>
  <si>
    <t>Metcalf School</t>
  </si>
  <si>
    <t>Exeter-West Greenwich Regional  Junior High</t>
  </si>
  <si>
    <t>Exeter-West Greenwich Regional High School</t>
  </si>
  <si>
    <t>Exeter-West Greenwich Total</t>
  </si>
  <si>
    <t>62</t>
  </si>
  <si>
    <t xml:space="preserve">The Greene School </t>
  </si>
  <si>
    <t>The Greene School</t>
  </si>
  <si>
    <t>Total for Exeter-West Greenwich</t>
  </si>
  <si>
    <t>98</t>
  </si>
  <si>
    <t xml:space="preserve">Chariho                 </t>
  </si>
  <si>
    <t xml:space="preserve">Chariho Regional High School                      </t>
  </si>
  <si>
    <t>Chariho Regional Middle School</t>
  </si>
  <si>
    <t>Charlestown Elementary School</t>
  </si>
  <si>
    <t>Richmond Elementary School</t>
  </si>
  <si>
    <t>Ashaway Elementary School</t>
  </si>
  <si>
    <t>Hope Valley Elementary School</t>
  </si>
  <si>
    <t>The R.Y.S.E. School</t>
  </si>
  <si>
    <t>Chariho Total</t>
  </si>
  <si>
    <t>99</t>
  </si>
  <si>
    <t xml:space="preserve">Foster-Glocester        </t>
  </si>
  <si>
    <t>Ponaganset Middle School</t>
  </si>
  <si>
    <t>Ponaganset High School</t>
  </si>
  <si>
    <t xml:space="preserve">Foster-Glocester Total       </t>
  </si>
  <si>
    <t>SUMMARY</t>
  </si>
  <si>
    <t># SCHOOLS</t>
  </si>
  <si>
    <t>ENROLLMENT</t>
  </si>
  <si>
    <t>FREE</t>
  </si>
  <si>
    <t>REDUCED</t>
  </si>
  <si>
    <t>TOTAL</t>
  </si>
  <si>
    <t>State Schools</t>
  </si>
  <si>
    <t>Charter Schools [LEAs]</t>
  </si>
  <si>
    <t>Charter Schools [LEA's]</t>
  </si>
  <si>
    <t>Public Schools</t>
  </si>
  <si>
    <t>Public Non LEA</t>
  </si>
  <si>
    <t>Non-Public Schools</t>
  </si>
  <si>
    <t xml:space="preserve">Non-Public Schools </t>
  </si>
  <si>
    <t>Kindergarten Policy for Breakfast Mandate:</t>
  </si>
  <si>
    <t xml:space="preserve">All kindergarten children who attend school in the morning are required to  </t>
  </si>
  <si>
    <t>participate in the School Breakfast Program.</t>
  </si>
  <si>
    <t>Explanation of how enrollment is presented:</t>
  </si>
  <si>
    <t xml:space="preserve">Enrollment reported is inclusive of all grades in a school as submitted </t>
  </si>
  <si>
    <t>and approved by RIDE.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</si>
</sst>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  <numFmt numFmtId="166" formatCode="_(* #,##0_);_(* \(#,##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 tint="-0.149959996342659"/>
      </right>
      <top style="thin">
        <color rgb="FFC0C0C0"/>
      </top>
      <bottom style="thin">
        <color rgb="FFC0C0C0"/>
      </bottom>
    </border>
    <border>
      <left style="thin">
        <color theme="0" tint="-0.149959996342659"/>
      </left>
      <right style="thin">
        <color indexed="22"/>
      </right>
      <top>
        <color indexed="63"/>
      </top>
      <bottom style="thin">
        <color theme="0" tint="-0.14995999634265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indexed="22"/>
      </bottom>
    </border>
    <border>
      <left style="thin">
        <color theme="0" tint="-0.149959996342659"/>
      </left>
      <right>
        <color indexed="63"/>
      </right>
      <top style="medium"/>
      <bottom style="thin">
        <color theme="0" tint="-0.14993000030517578"/>
      </bottom>
    </border>
    <border>
      <left>
        <color indexed="63"/>
      </left>
      <right>
        <color indexed="63"/>
      </right>
      <top style="medium"/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indexed="22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rgb="FFC0C0C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medium"/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3" fillId="0" borderId="10" xfId="56" applyFont="1" applyFill="1" applyBorder="1" applyAlignment="1">
      <alignment horizontal="center" wrapText="1"/>
      <protection/>
    </xf>
    <xf numFmtId="0" fontId="4" fillId="0" borderId="11" xfId="56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3" fontId="4" fillId="0" borderId="12" xfId="56" applyNumberFormat="1" applyFont="1" applyFill="1" applyBorder="1" applyAlignment="1">
      <alignment horizontal="center" wrapText="1"/>
      <protection/>
    </xf>
    <xf numFmtId="0" fontId="53" fillId="0" borderId="13" xfId="0" applyNumberFormat="1" applyFont="1" applyBorder="1" applyAlignment="1">
      <alignment horizontal="center"/>
    </xf>
    <xf numFmtId="0" fontId="4" fillId="0" borderId="14" xfId="56" applyFont="1" applyFill="1" applyBorder="1" applyAlignment="1">
      <alignment horizontal="center" wrapText="1"/>
      <protection/>
    </xf>
    <xf numFmtId="49" fontId="53" fillId="0" borderId="0" xfId="0" applyNumberFormat="1" applyFont="1" applyAlignment="1">
      <alignment/>
    </xf>
    <xf numFmtId="0" fontId="53" fillId="0" borderId="0" xfId="0" applyNumberFormat="1" applyFont="1" applyAlignment="1">
      <alignment horizontal="center"/>
    </xf>
    <xf numFmtId="3" fontId="53" fillId="0" borderId="0" xfId="0" applyNumberFormat="1" applyFont="1" applyAlignment="1">
      <alignment horizontal="center"/>
    </xf>
    <xf numFmtId="49" fontId="53" fillId="0" borderId="0" xfId="0" applyNumberFormat="1" applyFont="1" applyAlignment="1">
      <alignment horizontal="center"/>
    </xf>
    <xf numFmtId="1" fontId="53" fillId="0" borderId="0" xfId="0" applyNumberFormat="1" applyFont="1" applyAlignment="1">
      <alignment horizontal="center"/>
    </xf>
    <xf numFmtId="164" fontId="53" fillId="0" borderId="0" xfId="59" applyNumberFormat="1" applyFont="1" applyAlignment="1">
      <alignment horizontal="center"/>
    </xf>
    <xf numFmtId="0" fontId="53" fillId="0" borderId="15" xfId="0" applyNumberFormat="1" applyFont="1" applyBorder="1" applyAlignment="1">
      <alignment horizontal="center"/>
    </xf>
    <xf numFmtId="3" fontId="53" fillId="0" borderId="15" xfId="0" applyNumberFormat="1" applyFont="1" applyBorder="1" applyAlignment="1">
      <alignment horizontal="center"/>
    </xf>
    <xf numFmtId="0" fontId="54" fillId="33" borderId="16" xfId="0" applyFont="1" applyFill="1" applyBorder="1" applyAlignment="1">
      <alignment horizontal="right"/>
    </xf>
    <xf numFmtId="0" fontId="5" fillId="34" borderId="17" xfId="56" applyNumberFormat="1" applyFont="1" applyFill="1" applyBorder="1" applyAlignment="1">
      <alignment horizontal="left"/>
      <protection/>
    </xf>
    <xf numFmtId="0" fontId="55" fillId="33" borderId="18" xfId="0" applyNumberFormat="1" applyFont="1" applyFill="1" applyBorder="1" applyAlignment="1">
      <alignment horizontal="center"/>
    </xf>
    <xf numFmtId="0" fontId="5" fillId="35" borderId="18" xfId="56" applyFont="1" applyFill="1" applyBorder="1" applyAlignment="1">
      <alignment horizontal="left"/>
      <protection/>
    </xf>
    <xf numFmtId="3" fontId="55" fillId="33" borderId="19" xfId="0" applyNumberFormat="1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33" borderId="22" xfId="0" applyNumberFormat="1" applyFont="1" applyFill="1" applyBorder="1" applyAlignment="1">
      <alignment horizontal="center"/>
    </xf>
    <xf numFmtId="0" fontId="55" fillId="33" borderId="23" xfId="0" applyNumberFormat="1" applyFont="1" applyFill="1" applyBorder="1" applyAlignment="1">
      <alignment horizontal="center"/>
    </xf>
    <xf numFmtId="3" fontId="54" fillId="33" borderId="19" xfId="0" applyNumberFormat="1" applyFont="1" applyFill="1" applyBorder="1" applyAlignment="1">
      <alignment horizontal="center"/>
    </xf>
    <xf numFmtId="0" fontId="55" fillId="33" borderId="23" xfId="0" applyFont="1" applyFill="1" applyBorder="1" applyAlignment="1">
      <alignment horizontal="center"/>
    </xf>
    <xf numFmtId="164" fontId="56" fillId="33" borderId="23" xfId="59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NumberFormat="1" applyFont="1" applyBorder="1" applyAlignment="1">
      <alignment horizontal="center"/>
    </xf>
    <xf numFmtId="1" fontId="53" fillId="0" borderId="15" xfId="0" applyNumberFormat="1" applyFont="1" applyBorder="1" applyAlignment="1">
      <alignment horizontal="center"/>
    </xf>
    <xf numFmtId="164" fontId="53" fillId="0" borderId="15" xfId="59" applyNumberFormat="1" applyFont="1" applyBorder="1" applyAlignment="1">
      <alignment horizontal="center"/>
    </xf>
    <xf numFmtId="0" fontId="54" fillId="33" borderId="24" xfId="0" applyFont="1" applyFill="1" applyBorder="1" applyAlignment="1">
      <alignment horizontal="right"/>
    </xf>
    <xf numFmtId="0" fontId="55" fillId="33" borderId="25" xfId="0" applyFont="1" applyFill="1" applyBorder="1" applyAlignment="1">
      <alignment/>
    </xf>
    <xf numFmtId="0" fontId="55" fillId="33" borderId="18" xfId="0" applyFont="1" applyFill="1" applyBorder="1" applyAlignment="1">
      <alignment horizontal="center"/>
    </xf>
    <xf numFmtId="0" fontId="5" fillId="35" borderId="18" xfId="56" applyFont="1" applyFill="1" applyBorder="1" applyAlignment="1">
      <alignment horizontal="left" wrapText="1"/>
      <protection/>
    </xf>
    <xf numFmtId="0" fontId="54" fillId="33" borderId="26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right"/>
    </xf>
    <xf numFmtId="164" fontId="56" fillId="33" borderId="26" xfId="59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5" fillId="33" borderId="27" xfId="0" applyFont="1" applyFill="1" applyBorder="1" applyAlignment="1">
      <alignment horizontal="right"/>
    </xf>
    <xf numFmtId="3" fontId="55" fillId="33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3" fontId="54" fillId="33" borderId="0" xfId="0" applyNumberFormat="1" applyFont="1" applyFill="1" applyAlignment="1">
      <alignment horizontal="center"/>
    </xf>
    <xf numFmtId="164" fontId="56" fillId="33" borderId="0" xfId="59" applyNumberFormat="1" applyFont="1" applyFill="1" applyBorder="1" applyAlignment="1">
      <alignment horizontal="center"/>
    </xf>
    <xf numFmtId="49" fontId="53" fillId="36" borderId="0" xfId="0" applyNumberFormat="1" applyFont="1" applyFill="1" applyAlignment="1">
      <alignment/>
    </xf>
    <xf numFmtId="0" fontId="55" fillId="36" borderId="18" xfId="0" applyFont="1" applyFill="1" applyBorder="1" applyAlignment="1">
      <alignment horizontal="center"/>
    </xf>
    <xf numFmtId="49" fontId="56" fillId="36" borderId="0" xfId="0" applyNumberFormat="1" applyFont="1" applyFill="1" applyAlignment="1">
      <alignment/>
    </xf>
    <xf numFmtId="3" fontId="55" fillId="36" borderId="0" xfId="0" applyNumberFormat="1" applyFont="1" applyFill="1" applyAlignment="1">
      <alignment horizontal="center"/>
    </xf>
    <xf numFmtId="49" fontId="53" fillId="36" borderId="0" xfId="0" applyNumberFormat="1" applyFont="1" applyFill="1" applyAlignment="1">
      <alignment horizontal="center"/>
    </xf>
    <xf numFmtId="0" fontId="53" fillId="36" borderId="0" xfId="0" applyNumberFormat="1" applyFont="1" applyFill="1" applyAlignment="1">
      <alignment horizontal="center"/>
    </xf>
    <xf numFmtId="3" fontId="54" fillId="36" borderId="0" xfId="0" applyNumberFormat="1" applyFont="1" applyFill="1" applyAlignment="1">
      <alignment horizontal="center"/>
    </xf>
    <xf numFmtId="164" fontId="56" fillId="36" borderId="0" xfId="59" applyNumberFormat="1" applyFont="1" applyFill="1" applyBorder="1" applyAlignment="1">
      <alignment horizontal="center"/>
    </xf>
    <xf numFmtId="0" fontId="54" fillId="13" borderId="0" xfId="0" applyFont="1" applyFill="1" applyAlignment="1">
      <alignment horizontal="right"/>
    </xf>
    <xf numFmtId="0" fontId="55" fillId="13" borderId="0" xfId="0" applyFont="1" applyFill="1" applyAlignment="1">
      <alignment/>
    </xf>
    <xf numFmtId="0" fontId="55" fillId="13" borderId="0" xfId="0" applyFont="1" applyFill="1" applyAlignment="1">
      <alignment horizontal="center"/>
    </xf>
    <xf numFmtId="0" fontId="5" fillId="13" borderId="0" xfId="56" applyFont="1" applyFill="1" applyAlignment="1">
      <alignment horizontal="center"/>
      <protection/>
    </xf>
    <xf numFmtId="3" fontId="55" fillId="13" borderId="0" xfId="0" applyNumberFormat="1" applyFont="1" applyFill="1" applyAlignment="1">
      <alignment horizontal="center"/>
    </xf>
    <xf numFmtId="0" fontId="54" fillId="13" borderId="0" xfId="0" applyFont="1" applyFill="1" applyAlignment="1">
      <alignment horizontal="center"/>
    </xf>
    <xf numFmtId="164" fontId="56" fillId="13" borderId="0" xfId="59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0" fontId="54" fillId="33" borderId="0" xfId="0" applyFont="1" applyFill="1" applyAlignment="1">
      <alignment horizontal="right"/>
    </xf>
    <xf numFmtId="0" fontId="55" fillId="33" borderId="0" xfId="0" applyFont="1" applyFill="1" applyAlignment="1">
      <alignment/>
    </xf>
    <xf numFmtId="3" fontId="55" fillId="33" borderId="26" xfId="0" applyNumberFormat="1" applyFont="1" applyFill="1" applyBorder="1" applyAlignment="1">
      <alignment horizontal="center"/>
    </xf>
    <xf numFmtId="164" fontId="56" fillId="33" borderId="28" xfId="59" applyNumberFormat="1" applyFont="1" applyFill="1" applyBorder="1" applyAlignment="1">
      <alignment horizontal="center"/>
    </xf>
    <xf numFmtId="49" fontId="53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64" fontId="53" fillId="0" borderId="0" xfId="59" applyNumberFormat="1" applyFont="1" applyBorder="1" applyAlignment="1">
      <alignment horizontal="center"/>
    </xf>
    <xf numFmtId="49" fontId="6" fillId="37" borderId="0" xfId="0" applyNumberFormat="1" applyFont="1" applyFill="1" applyAlignment="1">
      <alignment/>
    </xf>
    <xf numFmtId="0" fontId="7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8" fillId="37" borderId="0" xfId="56" applyFont="1" applyFill="1" applyBorder="1" applyAlignment="1">
      <alignment horizontal="left" wrapText="1"/>
      <protection/>
    </xf>
    <xf numFmtId="0" fontId="8" fillId="37" borderId="0" xfId="56" applyFont="1" applyFill="1" applyBorder="1" applyAlignment="1">
      <alignment horizontal="center" wrapText="1"/>
      <protection/>
    </xf>
    <xf numFmtId="164" fontId="8" fillId="37" borderId="0" xfId="59" applyNumberFormat="1" applyFont="1" applyFill="1" applyBorder="1" applyAlignment="1">
      <alignment horizontal="center" wrapText="1"/>
    </xf>
    <xf numFmtId="0" fontId="7" fillId="37" borderId="27" xfId="0" applyFont="1" applyFill="1" applyBorder="1" applyAlignment="1">
      <alignment/>
    </xf>
    <xf numFmtId="0" fontId="7" fillId="37" borderId="15" xfId="0" applyFont="1" applyFill="1" applyBorder="1" applyAlignment="1">
      <alignment horizontal="center"/>
    </xf>
    <xf numFmtId="0" fontId="8" fillId="37" borderId="29" xfId="56" applyFont="1" applyFill="1" applyBorder="1" applyAlignment="1">
      <alignment horizontal="left" wrapText="1"/>
      <protection/>
    </xf>
    <xf numFmtId="0" fontId="8" fillId="37" borderId="15" xfId="56" applyFont="1" applyFill="1" applyBorder="1" applyAlignment="1">
      <alignment horizontal="center" wrapText="1"/>
      <protection/>
    </xf>
    <xf numFmtId="164" fontId="8" fillId="37" borderId="15" xfId="59" applyNumberFormat="1" applyFont="1" applyFill="1" applyBorder="1" applyAlignment="1">
      <alignment horizontal="center" wrapText="1"/>
    </xf>
    <xf numFmtId="0" fontId="5" fillId="35" borderId="19" xfId="56" applyFont="1" applyFill="1" applyBorder="1" applyAlignment="1">
      <alignment horizontal="left" wrapText="1"/>
      <protection/>
    </xf>
    <xf numFmtId="3" fontId="55" fillId="33" borderId="27" xfId="0" applyNumberFormat="1" applyFont="1" applyFill="1" applyBorder="1" applyAlignment="1">
      <alignment horizontal="center"/>
    </xf>
    <xf numFmtId="0" fontId="54" fillId="33" borderId="27" xfId="0" applyFont="1" applyFill="1" applyBorder="1" applyAlignment="1">
      <alignment horizontal="center"/>
    </xf>
    <xf numFmtId="3" fontId="54" fillId="33" borderId="27" xfId="0" applyNumberFormat="1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49" fontId="53" fillId="38" borderId="0" xfId="0" applyNumberFormat="1" applyFont="1" applyFill="1" applyAlignment="1">
      <alignment/>
    </xf>
    <xf numFmtId="0" fontId="55" fillId="38" borderId="18" xfId="0" applyFont="1" applyFill="1" applyBorder="1" applyAlignment="1">
      <alignment horizontal="center"/>
    </xf>
    <xf numFmtId="49" fontId="56" fillId="38" borderId="0" xfId="0" applyNumberFormat="1" applyFont="1" applyFill="1" applyAlignment="1">
      <alignment/>
    </xf>
    <xf numFmtId="3" fontId="56" fillId="38" borderId="0" xfId="0" applyNumberFormat="1" applyFont="1" applyFill="1" applyAlignment="1">
      <alignment horizontal="center"/>
    </xf>
    <xf numFmtId="1" fontId="53" fillId="38" borderId="0" xfId="0" applyNumberFormat="1" applyFont="1" applyFill="1" applyAlignment="1">
      <alignment horizontal="center"/>
    </xf>
    <xf numFmtId="164" fontId="56" fillId="38" borderId="28" xfId="59" applyNumberFormat="1" applyFont="1" applyFill="1" applyBorder="1" applyAlignment="1">
      <alignment horizontal="center"/>
    </xf>
    <xf numFmtId="0" fontId="54" fillId="33" borderId="27" xfId="0" applyFont="1" applyFill="1" applyBorder="1" applyAlignment="1">
      <alignment horizontal="right"/>
    </xf>
    <xf numFmtId="0" fontId="55" fillId="33" borderId="27" xfId="0" applyFont="1" applyFill="1" applyBorder="1" applyAlignment="1">
      <alignment/>
    </xf>
    <xf numFmtId="0" fontId="55" fillId="33" borderId="30" xfId="0" applyFont="1" applyFill="1" applyBorder="1" applyAlignment="1">
      <alignment horizontal="center"/>
    </xf>
    <xf numFmtId="0" fontId="55" fillId="36" borderId="30" xfId="0" applyFont="1" applyFill="1" applyBorder="1" applyAlignment="1">
      <alignment horizontal="center"/>
    </xf>
    <xf numFmtId="0" fontId="55" fillId="36" borderId="19" xfId="0" applyFont="1" applyFill="1" applyBorder="1" applyAlignment="1">
      <alignment/>
    </xf>
    <xf numFmtId="1" fontId="53" fillId="36" borderId="0" xfId="0" applyNumberFormat="1" applyFont="1" applyFill="1" applyAlignment="1">
      <alignment horizontal="center"/>
    </xf>
    <xf numFmtId="164" fontId="56" fillId="36" borderId="31" xfId="59" applyNumberFormat="1" applyFont="1" applyFill="1" applyBorder="1" applyAlignment="1">
      <alignment horizontal="center"/>
    </xf>
    <xf numFmtId="0" fontId="55" fillId="33" borderId="32" xfId="0" applyFont="1" applyFill="1" applyBorder="1" applyAlignment="1">
      <alignment horizontal="center"/>
    </xf>
    <xf numFmtId="164" fontId="56" fillId="33" borderId="33" xfId="59" applyNumberFormat="1" applyFont="1" applyFill="1" applyBorder="1" applyAlignment="1">
      <alignment horizontal="center"/>
    </xf>
    <xf numFmtId="0" fontId="54" fillId="33" borderId="19" xfId="0" applyFont="1" applyFill="1" applyBorder="1" applyAlignment="1">
      <alignment horizontal="right"/>
    </xf>
    <xf numFmtId="0" fontId="55" fillId="33" borderId="26" xfId="0" applyFont="1" applyFill="1" applyBorder="1" applyAlignment="1">
      <alignment/>
    </xf>
    <xf numFmtId="0" fontId="55" fillId="33" borderId="19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/>
    </xf>
    <xf numFmtId="164" fontId="56" fillId="33" borderId="34" xfId="59" applyNumberFormat="1" applyFont="1" applyFill="1" applyBorder="1" applyAlignment="1">
      <alignment horizontal="center"/>
    </xf>
    <xf numFmtId="0" fontId="55" fillId="33" borderId="24" xfId="0" applyFont="1" applyFill="1" applyBorder="1" applyAlignment="1">
      <alignment/>
    </xf>
    <xf numFmtId="0" fontId="54" fillId="33" borderId="35" xfId="0" applyFont="1" applyFill="1" applyBorder="1" applyAlignment="1">
      <alignment horizontal="right"/>
    </xf>
    <xf numFmtId="0" fontId="55" fillId="33" borderId="35" xfId="0" applyFont="1" applyFill="1" applyBorder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15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49" fontId="53" fillId="39" borderId="0" xfId="0" applyNumberFormat="1" applyFont="1" applyFill="1" applyAlignment="1">
      <alignment/>
    </xf>
    <xf numFmtId="0" fontId="56" fillId="39" borderId="0" xfId="0" applyNumberFormat="1" applyFont="1" applyFill="1" applyAlignment="1">
      <alignment horizontal="center"/>
    </xf>
    <xf numFmtId="49" fontId="56" fillId="39" borderId="0" xfId="0" applyNumberFormat="1" applyFont="1" applyFill="1" applyAlignment="1">
      <alignment/>
    </xf>
    <xf numFmtId="3" fontId="56" fillId="39" borderId="0" xfId="0" applyNumberFormat="1" applyFont="1" applyFill="1" applyBorder="1" applyAlignment="1">
      <alignment horizontal="center"/>
    </xf>
    <xf numFmtId="1" fontId="53" fillId="39" borderId="0" xfId="0" applyNumberFormat="1" applyFont="1" applyFill="1" applyAlignment="1">
      <alignment horizontal="center"/>
    </xf>
    <xf numFmtId="1" fontId="53" fillId="39" borderId="0" xfId="0" applyNumberFormat="1" applyFont="1" applyFill="1" applyBorder="1" applyAlignment="1">
      <alignment horizontal="center"/>
    </xf>
    <xf numFmtId="164" fontId="56" fillId="39" borderId="0" xfId="59" applyNumberFormat="1" applyFont="1" applyFill="1" applyBorder="1" applyAlignment="1">
      <alignment horizontal="center"/>
    </xf>
    <xf numFmtId="49" fontId="53" fillId="40" borderId="0" xfId="0" applyNumberFormat="1" applyFont="1" applyFill="1" applyAlignment="1">
      <alignment/>
    </xf>
    <xf numFmtId="0" fontId="55" fillId="40" borderId="30" xfId="0" applyFont="1" applyFill="1" applyBorder="1" applyAlignment="1">
      <alignment horizontal="center"/>
    </xf>
    <xf numFmtId="49" fontId="56" fillId="40" borderId="0" xfId="0" applyNumberFormat="1" applyFont="1" applyFill="1" applyAlignment="1">
      <alignment/>
    </xf>
    <xf numFmtId="3" fontId="56" fillId="40" borderId="0" xfId="0" applyNumberFormat="1" applyFont="1" applyFill="1" applyAlignment="1">
      <alignment horizontal="center"/>
    </xf>
    <xf numFmtId="1" fontId="53" fillId="40" borderId="0" xfId="0" applyNumberFormat="1" applyFont="1" applyFill="1" applyAlignment="1">
      <alignment horizontal="center"/>
    </xf>
    <xf numFmtId="1" fontId="56" fillId="40" borderId="0" xfId="0" applyNumberFormat="1" applyFont="1" applyFill="1" applyAlignment="1">
      <alignment horizontal="center"/>
    </xf>
    <xf numFmtId="164" fontId="56" fillId="40" borderId="0" xfId="59" applyNumberFormat="1" applyFont="1" applyFill="1" applyAlignment="1">
      <alignment horizontal="center"/>
    </xf>
    <xf numFmtId="164" fontId="56" fillId="33" borderId="27" xfId="59" applyNumberFormat="1" applyFont="1" applyFill="1" applyBorder="1" applyAlignment="1">
      <alignment horizontal="center"/>
    </xf>
    <xf numFmtId="3" fontId="55" fillId="33" borderId="0" xfId="0" applyNumberFormat="1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4" fillId="37" borderId="0" xfId="0" applyFont="1" applyFill="1" applyAlignment="1">
      <alignment horizontal="left"/>
    </xf>
    <xf numFmtId="0" fontId="54" fillId="37" borderId="36" xfId="0" applyFont="1" applyFill="1" applyBorder="1" applyAlignment="1">
      <alignment/>
    </xf>
    <xf numFmtId="0" fontId="53" fillId="37" borderId="37" xfId="0" applyFont="1" applyFill="1" applyBorder="1" applyAlignment="1">
      <alignment horizontal="center"/>
    </xf>
    <xf numFmtId="0" fontId="57" fillId="37" borderId="38" xfId="0" applyFont="1" applyFill="1" applyBorder="1" applyAlignment="1">
      <alignment horizontal="left" vertical="center"/>
    </xf>
    <xf numFmtId="3" fontId="57" fillId="37" borderId="39" xfId="0" applyNumberFormat="1" applyFont="1" applyFill="1" applyBorder="1" applyAlignment="1">
      <alignment horizontal="center"/>
    </xf>
    <xf numFmtId="3" fontId="57" fillId="37" borderId="0" xfId="0" applyNumberFormat="1" applyFont="1" applyFill="1" applyBorder="1" applyAlignment="1">
      <alignment horizontal="center"/>
    </xf>
    <xf numFmtId="3" fontId="57" fillId="37" borderId="15" xfId="0" applyNumberFormat="1" applyFont="1" applyFill="1" applyBorder="1" applyAlignment="1">
      <alignment horizontal="center"/>
    </xf>
    <xf numFmtId="164" fontId="57" fillId="37" borderId="15" xfId="59" applyNumberFormat="1" applyFont="1" applyFill="1" applyBorder="1" applyAlignment="1">
      <alignment horizontal="center"/>
    </xf>
    <xf numFmtId="0" fontId="55" fillId="33" borderId="36" xfId="0" applyFont="1" applyFill="1" applyBorder="1" applyAlignment="1">
      <alignment/>
    </xf>
    <xf numFmtId="3" fontId="55" fillId="33" borderId="36" xfId="0" applyNumberFormat="1" applyFont="1" applyFill="1" applyBorder="1" applyAlignment="1">
      <alignment horizontal="center"/>
    </xf>
    <xf numFmtId="0" fontId="54" fillId="33" borderId="36" xfId="0" applyFont="1" applyFill="1" applyBorder="1" applyAlignment="1">
      <alignment horizontal="center"/>
    </xf>
    <xf numFmtId="164" fontId="56" fillId="33" borderId="36" xfId="59" applyNumberFormat="1" applyFont="1" applyFill="1" applyBorder="1" applyAlignment="1">
      <alignment horizontal="center"/>
    </xf>
    <xf numFmtId="3" fontId="56" fillId="36" borderId="0" xfId="0" applyNumberFormat="1" applyFont="1" applyFill="1" applyAlignment="1">
      <alignment horizontal="center"/>
    </xf>
    <xf numFmtId="1" fontId="56" fillId="36" borderId="0" xfId="0" applyNumberFormat="1" applyFont="1" applyFill="1" applyAlignment="1">
      <alignment horizontal="center"/>
    </xf>
    <xf numFmtId="164" fontId="56" fillId="36" borderId="0" xfId="59" applyNumberFormat="1" applyFont="1" applyFill="1" applyAlignment="1">
      <alignment horizontal="center"/>
    </xf>
    <xf numFmtId="0" fontId="58" fillId="13" borderId="0" xfId="0" applyFont="1" applyFill="1" applyAlignment="1">
      <alignment/>
    </xf>
    <xf numFmtId="0" fontId="55" fillId="33" borderId="0" xfId="0" applyFont="1" applyFill="1" applyBorder="1" applyAlignment="1">
      <alignment horizontal="center"/>
    </xf>
    <xf numFmtId="0" fontId="54" fillId="33" borderId="40" xfId="0" applyFont="1" applyFill="1" applyBorder="1" applyAlignment="1">
      <alignment horizontal="right"/>
    </xf>
    <xf numFmtId="0" fontId="55" fillId="33" borderId="40" xfId="0" applyFont="1" applyFill="1" applyBorder="1" applyAlignment="1">
      <alignment/>
    </xf>
    <xf numFmtId="0" fontId="54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164" fontId="56" fillId="0" borderId="0" xfId="59" applyNumberFormat="1" applyFont="1" applyFill="1" applyBorder="1" applyAlignment="1">
      <alignment horizontal="center"/>
    </xf>
    <xf numFmtId="0" fontId="56" fillId="36" borderId="0" xfId="0" applyNumberFormat="1" applyFont="1" applyFill="1" applyAlignment="1">
      <alignment horizontal="center"/>
    </xf>
    <xf numFmtId="0" fontId="53" fillId="40" borderId="0" xfId="0" applyNumberFormat="1" applyFont="1" applyFill="1" applyAlignment="1">
      <alignment horizontal="center"/>
    </xf>
    <xf numFmtId="164" fontId="56" fillId="40" borderId="0" xfId="59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38" borderId="36" xfId="0" applyFont="1" applyFill="1" applyBorder="1" applyAlignment="1">
      <alignment horizontal="right"/>
    </xf>
    <xf numFmtId="0" fontId="54" fillId="38" borderId="36" xfId="0" applyFont="1" applyFill="1" applyBorder="1" applyAlignment="1">
      <alignment/>
    </xf>
    <xf numFmtId="0" fontId="55" fillId="38" borderId="36" xfId="0" applyFont="1" applyFill="1" applyBorder="1" applyAlignment="1">
      <alignment horizontal="center"/>
    </xf>
    <xf numFmtId="0" fontId="55" fillId="38" borderId="36" xfId="0" applyFont="1" applyFill="1" applyBorder="1" applyAlignment="1">
      <alignment/>
    </xf>
    <xf numFmtId="3" fontId="55" fillId="38" borderId="0" xfId="0" applyNumberFormat="1" applyFont="1" applyFill="1" applyBorder="1" applyAlignment="1">
      <alignment horizontal="center"/>
    </xf>
    <xf numFmtId="0" fontId="54" fillId="38" borderId="0" xfId="0" applyFont="1" applyFill="1" applyBorder="1" applyAlignment="1">
      <alignment horizontal="center"/>
    </xf>
    <xf numFmtId="164" fontId="56" fillId="38" borderId="0" xfId="59" applyNumberFormat="1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4" fillId="33" borderId="36" xfId="0" applyFont="1" applyFill="1" applyBorder="1" applyAlignment="1">
      <alignment horizontal="right"/>
    </xf>
    <xf numFmtId="0" fontId="55" fillId="33" borderId="36" xfId="0" applyFont="1" applyFill="1" applyBorder="1" applyAlignment="1">
      <alignment horizontal="center"/>
    </xf>
    <xf numFmtId="0" fontId="55" fillId="39" borderId="30" xfId="0" applyFont="1" applyFill="1" applyBorder="1" applyAlignment="1">
      <alignment horizontal="center"/>
    </xf>
    <xf numFmtId="49" fontId="53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/>
    </xf>
    <xf numFmtId="3" fontId="56" fillId="0" borderId="0" xfId="0" applyNumberFormat="1" applyFont="1" applyFill="1" applyBorder="1" applyAlignment="1">
      <alignment horizontal="center"/>
    </xf>
    <xf numFmtId="1" fontId="53" fillId="0" borderId="0" xfId="0" applyNumberFormat="1" applyFont="1" applyFill="1" applyAlignment="1">
      <alignment horizontal="center"/>
    </xf>
    <xf numFmtId="1" fontId="53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" fillId="0" borderId="0" xfId="56" applyFont="1" applyFill="1" applyAlignment="1">
      <alignment horizontal="center"/>
      <protection/>
    </xf>
    <xf numFmtId="3" fontId="55" fillId="0" borderId="0" xfId="0" applyNumberFormat="1" applyFont="1" applyFill="1" applyAlignment="1">
      <alignment horizontal="center"/>
    </xf>
    <xf numFmtId="164" fontId="56" fillId="0" borderId="0" xfId="59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59" applyNumberFormat="1" applyFont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59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center"/>
    </xf>
    <xf numFmtId="49" fontId="56" fillId="39" borderId="0" xfId="0" applyNumberFormat="1" applyFont="1" applyFill="1" applyAlignment="1">
      <alignment horizontal="center"/>
    </xf>
    <xf numFmtId="49" fontId="56" fillId="39" borderId="41" xfId="0" applyNumberFormat="1" applyFont="1" applyFill="1" applyBorder="1" applyAlignment="1">
      <alignment/>
    </xf>
    <xf numFmtId="49" fontId="55" fillId="13" borderId="0" xfId="0" applyNumberFormat="1" applyFont="1" applyFill="1" applyAlignment="1">
      <alignment horizontal="center"/>
    </xf>
    <xf numFmtId="0" fontId="58" fillId="33" borderId="36" xfId="0" applyFont="1" applyFill="1" applyBorder="1" applyAlignment="1">
      <alignment/>
    </xf>
    <xf numFmtId="0" fontId="55" fillId="33" borderId="42" xfId="0" applyFont="1" applyFill="1" applyBorder="1" applyAlignment="1">
      <alignment/>
    </xf>
    <xf numFmtId="0" fontId="55" fillId="33" borderId="43" xfId="0" applyFont="1" applyFill="1" applyBorder="1" applyAlignment="1">
      <alignment horizontal="center"/>
    </xf>
    <xf numFmtId="0" fontId="54" fillId="33" borderId="44" xfId="0" applyFont="1" applyFill="1" applyBorder="1" applyAlignment="1">
      <alignment horizontal="center"/>
    </xf>
    <xf numFmtId="0" fontId="2" fillId="0" borderId="0" xfId="56" applyFont="1" applyAlignment="1">
      <alignment horizontal="center"/>
      <protection/>
    </xf>
    <xf numFmtId="0" fontId="9" fillId="0" borderId="45" xfId="56" applyFont="1" applyBorder="1" applyAlignment="1">
      <alignment horizontal="center"/>
      <protection/>
    </xf>
    <xf numFmtId="0" fontId="2" fillId="0" borderId="0" xfId="56" applyFont="1">
      <alignment/>
      <protection/>
    </xf>
    <xf numFmtId="3" fontId="2" fillId="0" borderId="0" xfId="56" applyNumberFormat="1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6" fillId="0" borderId="0" xfId="56" applyFont="1" applyAlignment="1">
      <alignment horizontal="left"/>
      <protection/>
    </xf>
    <xf numFmtId="165" fontId="5" fillId="0" borderId="46" xfId="56" applyNumberFormat="1" applyFont="1" applyBorder="1" applyAlignment="1">
      <alignment horizontal="center"/>
      <protection/>
    </xf>
    <xf numFmtId="0" fontId="6" fillId="0" borderId="0" xfId="56" applyFont="1">
      <alignment/>
      <protection/>
    </xf>
    <xf numFmtId="0" fontId="5" fillId="0" borderId="15" xfId="56" applyFont="1" applyBorder="1" applyAlignment="1">
      <alignment horizontal="center"/>
      <protection/>
    </xf>
    <xf numFmtId="0" fontId="11" fillId="0" borderId="15" xfId="56" applyFont="1" applyBorder="1" applyAlignment="1">
      <alignment horizontal="center"/>
      <protection/>
    </xf>
    <xf numFmtId="0" fontId="4" fillId="0" borderId="15" xfId="56" applyFont="1" applyFill="1" applyBorder="1" applyAlignment="1">
      <alignment horizontal="center" wrapText="1"/>
      <protection/>
    </xf>
    <xf numFmtId="0" fontId="12" fillId="41" borderId="45" xfId="56" applyFont="1" applyFill="1" applyBorder="1" applyAlignment="1">
      <alignment horizontal="left"/>
      <protection/>
    </xf>
    <xf numFmtId="166" fontId="12" fillId="41" borderId="45" xfId="44" applyNumberFormat="1" applyFont="1" applyFill="1" applyBorder="1" applyAlignment="1">
      <alignment horizontal="center"/>
    </xf>
    <xf numFmtId="0" fontId="12" fillId="41" borderId="45" xfId="56" applyFont="1" applyFill="1" applyBorder="1" applyAlignment="1">
      <alignment horizontal="center"/>
      <protection/>
    </xf>
    <xf numFmtId="0" fontId="12" fillId="41" borderId="47" xfId="56" applyFont="1" applyFill="1" applyBorder="1">
      <alignment/>
      <protection/>
    </xf>
    <xf numFmtId="0" fontId="60" fillId="41" borderId="48" xfId="0" applyFont="1" applyFill="1" applyBorder="1" applyAlignment="1">
      <alignment horizontal="center"/>
    </xf>
    <xf numFmtId="166" fontId="12" fillId="41" borderId="49" xfId="44" applyNumberFormat="1" applyFont="1" applyFill="1" applyBorder="1" applyAlignment="1">
      <alignment horizontal="right"/>
    </xf>
    <xf numFmtId="164" fontId="12" fillId="41" borderId="49" xfId="60" applyNumberFormat="1" applyFont="1" applyFill="1" applyBorder="1" applyAlignment="1">
      <alignment/>
    </xf>
    <xf numFmtId="0" fontId="12" fillId="42" borderId="45" xfId="56" applyFont="1" applyFill="1" applyBorder="1" applyAlignment="1">
      <alignment horizontal="left"/>
      <protection/>
    </xf>
    <xf numFmtId="166" fontId="12" fillId="42" borderId="45" xfId="44" applyNumberFormat="1" applyFont="1" applyFill="1" applyBorder="1" applyAlignment="1">
      <alignment horizontal="center"/>
    </xf>
    <xf numFmtId="0" fontId="12" fillId="40" borderId="45" xfId="56" applyFont="1" applyFill="1" applyBorder="1" applyAlignment="1">
      <alignment horizontal="center"/>
      <protection/>
    </xf>
    <xf numFmtId="166" fontId="12" fillId="42" borderId="50" xfId="44" applyNumberFormat="1" applyFont="1" applyFill="1" applyBorder="1" applyAlignment="1">
      <alignment/>
    </xf>
    <xf numFmtId="0" fontId="60" fillId="40" borderId="48" xfId="0" applyFont="1" applyFill="1" applyBorder="1" applyAlignment="1">
      <alignment horizontal="center"/>
    </xf>
    <xf numFmtId="164" fontId="12" fillId="42" borderId="45" xfId="60" applyNumberFormat="1" applyFont="1" applyFill="1" applyBorder="1" applyAlignment="1">
      <alignment/>
    </xf>
    <xf numFmtId="0" fontId="12" fillId="36" borderId="45" xfId="56" applyFont="1" applyFill="1" applyBorder="1" applyAlignment="1">
      <alignment horizontal="left"/>
      <protection/>
    </xf>
    <xf numFmtId="166" fontId="12" fillId="36" borderId="45" xfId="44" applyNumberFormat="1" applyFont="1" applyFill="1" applyBorder="1" applyAlignment="1">
      <alignment horizontal="center"/>
    </xf>
    <xf numFmtId="0" fontId="12" fillId="36" borderId="45" xfId="56" applyFont="1" applyFill="1" applyBorder="1" applyAlignment="1">
      <alignment horizontal="center"/>
      <protection/>
    </xf>
    <xf numFmtId="166" fontId="12" fillId="36" borderId="50" xfId="44" applyNumberFormat="1" applyFont="1" applyFill="1" applyBorder="1" applyAlignment="1">
      <alignment/>
    </xf>
    <xf numFmtId="0" fontId="60" fillId="36" borderId="48" xfId="0" applyFont="1" applyFill="1" applyBorder="1" applyAlignment="1">
      <alignment horizontal="center"/>
    </xf>
    <xf numFmtId="164" fontId="12" fillId="36" borderId="45" xfId="60" applyNumberFormat="1" applyFont="1" applyFill="1" applyBorder="1" applyAlignment="1">
      <alignment/>
    </xf>
    <xf numFmtId="0" fontId="12" fillId="43" borderId="45" xfId="56" applyFont="1" applyFill="1" applyBorder="1" applyAlignment="1">
      <alignment horizontal="left"/>
      <protection/>
    </xf>
    <xf numFmtId="166" fontId="12" fillId="43" borderId="45" xfId="44" applyNumberFormat="1" applyFont="1" applyFill="1" applyBorder="1" applyAlignment="1">
      <alignment horizontal="center"/>
    </xf>
    <xf numFmtId="0" fontId="12" fillId="43" borderId="45" xfId="56" applyFont="1" applyFill="1" applyBorder="1" applyAlignment="1">
      <alignment horizontal="center"/>
      <protection/>
    </xf>
    <xf numFmtId="166" fontId="12" fillId="43" borderId="50" xfId="44" applyNumberFormat="1" applyFont="1" applyFill="1" applyBorder="1" applyAlignment="1">
      <alignment horizontal="right"/>
    </xf>
    <xf numFmtId="0" fontId="60" fillId="33" borderId="48" xfId="0" applyFont="1" applyFill="1" applyBorder="1" applyAlignment="1">
      <alignment horizontal="center"/>
    </xf>
    <xf numFmtId="164" fontId="12" fillId="43" borderId="45" xfId="60" applyNumberFormat="1" applyFont="1" applyFill="1" applyBorder="1" applyAlignment="1">
      <alignment/>
    </xf>
    <xf numFmtId="0" fontId="12" fillId="39" borderId="45" xfId="56" applyFont="1" applyFill="1" applyBorder="1" applyAlignment="1">
      <alignment horizontal="left"/>
      <protection/>
    </xf>
    <xf numFmtId="166" fontId="12" fillId="39" borderId="45" xfId="44" applyNumberFormat="1" applyFont="1" applyFill="1" applyBorder="1" applyAlignment="1">
      <alignment horizontal="center"/>
    </xf>
    <xf numFmtId="0" fontId="12" fillId="39" borderId="45" xfId="56" applyFont="1" applyFill="1" applyBorder="1" applyAlignment="1">
      <alignment horizontal="center"/>
      <protection/>
    </xf>
    <xf numFmtId="166" fontId="12" fillId="39" borderId="50" xfId="44" applyNumberFormat="1" applyFont="1" applyFill="1" applyBorder="1" applyAlignment="1">
      <alignment horizontal="right"/>
    </xf>
    <xf numFmtId="0" fontId="60" fillId="39" borderId="48" xfId="0" applyFont="1" applyFill="1" applyBorder="1" applyAlignment="1">
      <alignment horizontal="center"/>
    </xf>
    <xf numFmtId="164" fontId="12" fillId="39" borderId="45" xfId="60" applyNumberFormat="1" applyFont="1" applyFill="1" applyBorder="1" applyAlignment="1">
      <alignment/>
    </xf>
    <xf numFmtId="0" fontId="2" fillId="0" borderId="0" xfId="56" applyFont="1" applyFill="1" applyAlignment="1">
      <alignment horizontal="center"/>
      <protection/>
    </xf>
    <xf numFmtId="0" fontId="12" fillId="38" borderId="45" xfId="56" applyFont="1" applyFill="1" applyBorder="1" applyAlignment="1">
      <alignment horizontal="left"/>
      <protection/>
    </xf>
    <xf numFmtId="166" fontId="12" fillId="38" borderId="45" xfId="44" applyNumberFormat="1" applyFont="1" applyFill="1" applyBorder="1" applyAlignment="1">
      <alignment horizontal="center"/>
    </xf>
    <xf numFmtId="0" fontId="12" fillId="38" borderId="45" xfId="56" applyFont="1" applyFill="1" applyBorder="1" applyAlignment="1">
      <alignment horizontal="center"/>
      <protection/>
    </xf>
    <xf numFmtId="166" fontId="12" fillId="38" borderId="50" xfId="44" applyNumberFormat="1" applyFont="1" applyFill="1" applyBorder="1" applyAlignment="1">
      <alignment horizontal="right"/>
    </xf>
    <xf numFmtId="0" fontId="60" fillId="38" borderId="48" xfId="0" applyFont="1" applyFill="1" applyBorder="1" applyAlignment="1">
      <alignment horizontal="center"/>
    </xf>
    <xf numFmtId="164" fontId="12" fillId="44" borderId="45" xfId="60" applyNumberFormat="1" applyFont="1" applyFill="1" applyBorder="1" applyAlignment="1">
      <alignment/>
    </xf>
    <xf numFmtId="0" fontId="13" fillId="0" borderId="0" xfId="56" applyFont="1">
      <alignment/>
      <protection/>
    </xf>
    <xf numFmtId="0" fontId="13" fillId="0" borderId="0" xfId="56" applyFont="1" applyAlignment="1">
      <alignment horizontal="center"/>
      <protection/>
    </xf>
    <xf numFmtId="3" fontId="13" fillId="0" borderId="0" xfId="56" applyNumberFormat="1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61" fillId="0" borderId="0" xfId="0" applyFont="1" applyAlignment="1">
      <alignment/>
    </xf>
    <xf numFmtId="0" fontId="16" fillId="0" borderId="0" xfId="56" applyFont="1" applyAlignment="1">
      <alignment horizontal="center"/>
      <protection/>
    </xf>
    <xf numFmtId="166" fontId="16" fillId="0" borderId="0" xfId="56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left"/>
      <protection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 horizontal="left"/>
      <protection/>
    </xf>
    <xf numFmtId="1" fontId="55" fillId="0" borderId="51" xfId="0" applyNumberFormat="1" applyFont="1" applyBorder="1" applyAlignment="1">
      <alignment horizontal="center"/>
    </xf>
    <xf numFmtId="1" fontId="55" fillId="0" borderId="52" xfId="0" applyNumberFormat="1" applyFont="1" applyBorder="1" applyAlignment="1">
      <alignment horizontal="center"/>
    </xf>
    <xf numFmtId="0" fontId="15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I1:I16384"/>
    </sheetView>
  </sheetViews>
  <sheetFormatPr defaultColWidth="9.140625" defaultRowHeight="15"/>
  <cols>
    <col min="1" max="1" width="6.8515625" style="7" bestFit="1" customWidth="1"/>
    <col min="2" max="2" width="26.57421875" style="7" customWidth="1"/>
    <col min="3" max="3" width="8.140625" style="10" bestFit="1" customWidth="1"/>
    <col min="4" max="4" width="52.8515625" style="7" customWidth="1"/>
    <col min="5" max="5" width="11.7109375" style="7" customWidth="1"/>
    <col min="6" max="6" width="4.140625" style="10" customWidth="1"/>
    <col min="7" max="7" width="3.8515625" style="10" customWidth="1"/>
    <col min="8" max="8" width="8.7109375" style="8" bestFit="1" customWidth="1"/>
    <col min="9" max="9" width="9.140625" style="8" customWidth="1"/>
    <col min="10" max="10" width="6.140625" style="8" hidden="1" customWidth="1"/>
    <col min="11" max="11" width="8.7109375" style="10" bestFit="1" customWidth="1"/>
    <col min="12" max="12" width="9.28125" style="10" customWidth="1"/>
    <col min="13" max="13" width="9.421875" style="7" customWidth="1"/>
    <col min="14" max="16384" width="9.140625" style="7" customWidth="1"/>
  </cols>
  <sheetData>
    <row r="1" spans="1:12" ht="38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60" t="s">
        <v>5</v>
      </c>
      <c r="G1" s="261"/>
      <c r="H1" s="3" t="s">
        <v>6</v>
      </c>
      <c r="I1" s="3" t="s">
        <v>7</v>
      </c>
      <c r="J1" s="5" t="s">
        <v>8</v>
      </c>
      <c r="K1" s="2" t="s">
        <v>9</v>
      </c>
      <c r="L1" s="6" t="s">
        <v>10</v>
      </c>
    </row>
    <row r="2" spans="1:12" ht="12.75">
      <c r="A2" s="7" t="s">
        <v>11</v>
      </c>
      <c r="B2" s="7" t="s">
        <v>12</v>
      </c>
      <c r="C2" s="8">
        <v>1103</v>
      </c>
      <c r="D2" s="7" t="s">
        <v>13</v>
      </c>
      <c r="E2" s="9">
        <f aca="true" t="shared" si="0" ref="E2:E7">+H2+I2+J2</f>
        <v>327</v>
      </c>
      <c r="F2" s="10" t="s">
        <v>14</v>
      </c>
      <c r="G2" s="8">
        <v>3</v>
      </c>
      <c r="H2" s="8">
        <v>28</v>
      </c>
      <c r="I2" s="8">
        <v>5</v>
      </c>
      <c r="J2" s="8">
        <v>294</v>
      </c>
      <c r="K2" s="11">
        <f aca="true" t="shared" si="1" ref="K2:K7">+H2+I2</f>
        <v>33</v>
      </c>
      <c r="L2" s="12">
        <f aca="true" t="shared" si="2" ref="L2:L8">K2/E2</f>
        <v>0.10091743119266056</v>
      </c>
    </row>
    <row r="3" spans="1:12" ht="12.75">
      <c r="A3" s="7" t="s">
        <v>11</v>
      </c>
      <c r="B3" s="7" t="s">
        <v>12</v>
      </c>
      <c r="C3" s="8">
        <v>1104</v>
      </c>
      <c r="D3" s="7" t="s">
        <v>15</v>
      </c>
      <c r="E3" s="9">
        <f t="shared" si="0"/>
        <v>337</v>
      </c>
      <c r="F3" s="10" t="s">
        <v>14</v>
      </c>
      <c r="G3" s="8">
        <v>3</v>
      </c>
      <c r="H3" s="8">
        <v>8</v>
      </c>
      <c r="I3" s="8">
        <v>2</v>
      </c>
      <c r="J3" s="8">
        <v>327</v>
      </c>
      <c r="K3" s="11">
        <f t="shared" si="1"/>
        <v>10</v>
      </c>
      <c r="L3" s="12">
        <f t="shared" si="2"/>
        <v>0.02967359050445104</v>
      </c>
    </row>
    <row r="4" spans="1:12" ht="12.75">
      <c r="A4" s="7" t="s">
        <v>11</v>
      </c>
      <c r="B4" s="7" t="s">
        <v>12</v>
      </c>
      <c r="C4" s="8">
        <v>1105</v>
      </c>
      <c r="D4" s="7" t="s">
        <v>16</v>
      </c>
      <c r="E4" s="9">
        <f t="shared" si="0"/>
        <v>570</v>
      </c>
      <c r="F4" s="8">
        <v>4</v>
      </c>
      <c r="G4" s="8">
        <v>5</v>
      </c>
      <c r="H4" s="8">
        <v>24</v>
      </c>
      <c r="I4" s="8">
        <v>11</v>
      </c>
      <c r="J4" s="8">
        <v>535</v>
      </c>
      <c r="K4" s="11">
        <f t="shared" si="1"/>
        <v>35</v>
      </c>
      <c r="L4" s="12">
        <f t="shared" si="2"/>
        <v>0.06140350877192982</v>
      </c>
    </row>
    <row r="5" spans="1:12" ht="12.75">
      <c r="A5" s="7" t="s">
        <v>11</v>
      </c>
      <c r="B5" s="7" t="s">
        <v>12</v>
      </c>
      <c r="C5" s="8">
        <v>1106</v>
      </c>
      <c r="D5" s="7" t="s">
        <v>17</v>
      </c>
      <c r="E5" s="9">
        <f t="shared" si="0"/>
        <v>1034</v>
      </c>
      <c r="F5" s="8">
        <v>9</v>
      </c>
      <c r="G5" s="8">
        <v>12</v>
      </c>
      <c r="H5" s="8">
        <v>38</v>
      </c>
      <c r="I5" s="8">
        <v>17</v>
      </c>
      <c r="J5" s="8">
        <v>979</v>
      </c>
      <c r="K5" s="11">
        <f t="shared" si="1"/>
        <v>55</v>
      </c>
      <c r="L5" s="12">
        <f t="shared" si="2"/>
        <v>0.05319148936170213</v>
      </c>
    </row>
    <row r="6" spans="1:12" ht="12.75">
      <c r="A6" s="7" t="s">
        <v>11</v>
      </c>
      <c r="B6" s="7" t="s">
        <v>12</v>
      </c>
      <c r="C6" s="8">
        <v>1108</v>
      </c>
      <c r="D6" s="7" t="s">
        <v>18</v>
      </c>
      <c r="E6" s="9">
        <f t="shared" si="0"/>
        <v>817</v>
      </c>
      <c r="F6" s="8">
        <v>6</v>
      </c>
      <c r="G6" s="8">
        <v>8</v>
      </c>
      <c r="H6" s="8">
        <v>32</v>
      </c>
      <c r="I6" s="8">
        <v>12</v>
      </c>
      <c r="J6" s="8">
        <v>773</v>
      </c>
      <c r="K6" s="11">
        <f t="shared" si="1"/>
        <v>44</v>
      </c>
      <c r="L6" s="12">
        <f t="shared" si="2"/>
        <v>0.05385556915544676</v>
      </c>
    </row>
    <row r="7" spans="1:12" ht="13.5" thickBot="1">
      <c r="A7" s="7" t="s">
        <v>11</v>
      </c>
      <c r="B7" s="7" t="s">
        <v>12</v>
      </c>
      <c r="C7" s="13">
        <v>1109</v>
      </c>
      <c r="D7" s="7" t="s">
        <v>19</v>
      </c>
      <c r="E7" s="14">
        <f t="shared" si="0"/>
        <v>252</v>
      </c>
      <c r="F7" s="10" t="s">
        <v>20</v>
      </c>
      <c r="G7" s="8">
        <v>3</v>
      </c>
      <c r="H7" s="8">
        <v>14</v>
      </c>
      <c r="I7" s="8">
        <v>4</v>
      </c>
      <c r="J7" s="8">
        <v>234</v>
      </c>
      <c r="K7" s="11">
        <f t="shared" si="1"/>
        <v>18</v>
      </c>
      <c r="L7" s="12">
        <f t="shared" si="2"/>
        <v>0.07142857142857142</v>
      </c>
    </row>
    <row r="8" spans="1:12" s="27" customFormat="1" ht="12.75">
      <c r="A8" s="15"/>
      <c r="B8" s="16" t="s">
        <v>21</v>
      </c>
      <c r="C8" s="17">
        <f>COUNT(C2:C7)</f>
        <v>6</v>
      </c>
      <c r="D8" s="18" t="s">
        <v>22</v>
      </c>
      <c r="E8" s="19">
        <f>SUBTOTAL(9,E2:E7)</f>
        <v>3337</v>
      </c>
      <c r="F8" s="20"/>
      <c r="G8" s="21"/>
      <c r="H8" s="22">
        <f>SUBTOTAL(9,H2:H7)</f>
        <v>144</v>
      </c>
      <c r="I8" s="23">
        <f>SUBTOTAL(9,I2:I7)</f>
        <v>51</v>
      </c>
      <c r="J8" s="24">
        <f>SUBTOTAL(9,J2:J7)</f>
        <v>3142</v>
      </c>
      <c r="K8" s="25">
        <f>SUBTOTAL(9,K2:K7)</f>
        <v>195</v>
      </c>
      <c r="L8" s="26">
        <f t="shared" si="2"/>
        <v>0.058435720707222055</v>
      </c>
    </row>
    <row r="10" spans="1:12" ht="12.75">
      <c r="A10" s="7" t="s">
        <v>23</v>
      </c>
      <c r="B10" s="7" t="s">
        <v>24</v>
      </c>
      <c r="C10" s="8">
        <v>3104</v>
      </c>
      <c r="D10" s="7" t="s">
        <v>25</v>
      </c>
      <c r="E10" s="9">
        <f>+H10+I10+J10</f>
        <v>577</v>
      </c>
      <c r="F10" s="8">
        <v>6</v>
      </c>
      <c r="G10" s="8">
        <v>8</v>
      </c>
      <c r="H10" s="8">
        <v>152</v>
      </c>
      <c r="I10" s="8">
        <v>57</v>
      </c>
      <c r="J10" s="8">
        <v>368</v>
      </c>
      <c r="K10" s="11">
        <f>+H10+I10</f>
        <v>209</v>
      </c>
      <c r="L10" s="12">
        <f aca="true" t="shared" si="3" ref="L10:L15">K10/E10</f>
        <v>0.36221837088388215</v>
      </c>
    </row>
    <row r="11" spans="1:12" ht="12.75">
      <c r="A11" s="7" t="s">
        <v>23</v>
      </c>
      <c r="B11" s="7" t="s">
        <v>24</v>
      </c>
      <c r="C11" s="8">
        <v>3105</v>
      </c>
      <c r="D11" s="7" t="s">
        <v>26</v>
      </c>
      <c r="E11" s="9">
        <f>+H11+I11+J11</f>
        <v>418</v>
      </c>
      <c r="F11" s="8">
        <v>2</v>
      </c>
      <c r="G11" s="8">
        <v>5</v>
      </c>
      <c r="H11" s="8">
        <v>96</v>
      </c>
      <c r="I11" s="8">
        <v>35</v>
      </c>
      <c r="J11" s="8">
        <v>287</v>
      </c>
      <c r="K11" s="11">
        <f>+H11+I11</f>
        <v>131</v>
      </c>
      <c r="L11" s="12">
        <f t="shared" si="3"/>
        <v>0.3133971291866029</v>
      </c>
    </row>
    <row r="12" spans="1:12" ht="12.75">
      <c r="A12" s="7" t="s">
        <v>23</v>
      </c>
      <c r="B12" s="7" t="s">
        <v>24</v>
      </c>
      <c r="C12" s="8">
        <v>3107</v>
      </c>
      <c r="D12" s="7" t="s">
        <v>27</v>
      </c>
      <c r="E12" s="9">
        <f>+H12+I12+J12</f>
        <v>339</v>
      </c>
      <c r="F12" s="8">
        <v>2</v>
      </c>
      <c r="G12" s="8">
        <v>5</v>
      </c>
      <c r="H12" s="8">
        <v>127</v>
      </c>
      <c r="I12" s="8">
        <v>25</v>
      </c>
      <c r="J12" s="8">
        <v>187</v>
      </c>
      <c r="K12" s="11">
        <f>+H12+I12</f>
        <v>152</v>
      </c>
      <c r="L12" s="12">
        <f t="shared" si="3"/>
        <v>0.44837758112094395</v>
      </c>
    </row>
    <row r="13" spans="1:12" ht="12.75">
      <c r="A13" s="7" t="s">
        <v>23</v>
      </c>
      <c r="B13" s="7" t="s">
        <v>24</v>
      </c>
      <c r="C13" s="8">
        <v>3108</v>
      </c>
      <c r="D13" s="7" t="s">
        <v>28</v>
      </c>
      <c r="E13" s="9">
        <f>+H13+I13+J13</f>
        <v>356</v>
      </c>
      <c r="F13" s="10" t="s">
        <v>14</v>
      </c>
      <c r="G13" s="8">
        <v>1</v>
      </c>
      <c r="H13" s="8">
        <v>111</v>
      </c>
      <c r="I13" s="8">
        <v>23</v>
      </c>
      <c r="J13" s="8">
        <v>222</v>
      </c>
      <c r="K13" s="11">
        <f>+H13+I13</f>
        <v>134</v>
      </c>
      <c r="L13" s="12">
        <f t="shared" si="3"/>
        <v>0.37640449438202245</v>
      </c>
    </row>
    <row r="14" spans="1:12" ht="13.5" thickBot="1">
      <c r="A14" s="7" t="s">
        <v>23</v>
      </c>
      <c r="B14" s="7" t="s">
        <v>24</v>
      </c>
      <c r="C14" s="13">
        <v>3109</v>
      </c>
      <c r="D14" s="7" t="s">
        <v>29</v>
      </c>
      <c r="E14" s="14">
        <f>+H14+I14+J14</f>
        <v>699</v>
      </c>
      <c r="F14" s="8">
        <v>9</v>
      </c>
      <c r="G14" s="8">
        <v>12</v>
      </c>
      <c r="H14" s="13">
        <v>200</v>
      </c>
      <c r="I14" s="13">
        <v>49</v>
      </c>
      <c r="J14" s="28">
        <v>450</v>
      </c>
      <c r="K14" s="29">
        <f>+H14+I14</f>
        <v>249</v>
      </c>
      <c r="L14" s="30">
        <f t="shared" si="3"/>
        <v>0.3562231759656652</v>
      </c>
    </row>
    <row r="15" spans="1:12" s="39" customFormat="1" ht="12.75">
      <c r="A15" s="31"/>
      <c r="B15" s="32" t="s">
        <v>30</v>
      </c>
      <c r="C15" s="33">
        <f>COUNT(C10:C14)</f>
        <v>5</v>
      </c>
      <c r="D15" s="34" t="s">
        <v>22</v>
      </c>
      <c r="E15" s="19">
        <f>SUBTOTAL(9,E10:E14)</f>
        <v>2389</v>
      </c>
      <c r="F15" s="35"/>
      <c r="G15" s="35"/>
      <c r="H15" s="36">
        <f>SUBTOTAL(9,H10:H14)</f>
        <v>686</v>
      </c>
      <c r="I15" s="36">
        <f>SUBTOTAL(9,I10:I14)</f>
        <v>189</v>
      </c>
      <c r="J15" s="35">
        <f>SUBTOTAL(9,J10:J14)</f>
        <v>1514</v>
      </c>
      <c r="K15" s="37">
        <f>SUBTOTAL(9,K10:K14)</f>
        <v>875</v>
      </c>
      <c r="L15" s="38">
        <f t="shared" si="3"/>
        <v>0.3662620343239849</v>
      </c>
    </row>
    <row r="17" spans="1:12" ht="12.75">
      <c r="A17" s="7" t="s">
        <v>31</v>
      </c>
      <c r="B17" s="7" t="s">
        <v>32</v>
      </c>
      <c r="C17" s="8">
        <v>4101</v>
      </c>
      <c r="D17" s="7" t="s">
        <v>33</v>
      </c>
      <c r="E17" s="9">
        <f aca="true" t="shared" si="4" ref="E17:E22">+H17+I17+J17</f>
        <v>432</v>
      </c>
      <c r="F17" s="8">
        <v>1</v>
      </c>
      <c r="G17" s="8">
        <v>4</v>
      </c>
      <c r="H17" s="8">
        <v>396</v>
      </c>
      <c r="I17" s="8">
        <v>18</v>
      </c>
      <c r="J17" s="8">
        <v>18</v>
      </c>
      <c r="K17" s="11">
        <f aca="true" t="shared" si="5" ref="K17:K22">+H17+I17</f>
        <v>414</v>
      </c>
      <c r="L17" s="12">
        <f aca="true" t="shared" si="6" ref="L17:L22">K17/E17</f>
        <v>0.9583333333333334</v>
      </c>
    </row>
    <row r="18" spans="1:12" ht="12.75">
      <c r="A18" s="7" t="s">
        <v>31</v>
      </c>
      <c r="B18" s="7" t="s">
        <v>32</v>
      </c>
      <c r="C18" s="8">
        <v>4104</v>
      </c>
      <c r="D18" s="7" t="s">
        <v>34</v>
      </c>
      <c r="E18" s="9">
        <f t="shared" si="4"/>
        <v>121</v>
      </c>
      <c r="F18" s="10" t="s">
        <v>14</v>
      </c>
      <c r="G18" s="8">
        <v>1</v>
      </c>
      <c r="H18" s="8">
        <v>109</v>
      </c>
      <c r="I18" s="8">
        <v>7</v>
      </c>
      <c r="J18" s="8">
        <v>5</v>
      </c>
      <c r="K18" s="11">
        <f t="shared" si="5"/>
        <v>116</v>
      </c>
      <c r="L18" s="12">
        <f t="shared" si="6"/>
        <v>0.9586776859504132</v>
      </c>
    </row>
    <row r="19" spans="1:12" ht="12.75">
      <c r="A19" s="7" t="s">
        <v>31</v>
      </c>
      <c r="B19" s="7" t="s">
        <v>32</v>
      </c>
      <c r="C19" s="8">
        <v>4106</v>
      </c>
      <c r="D19" s="7" t="s">
        <v>35</v>
      </c>
      <c r="E19" s="9">
        <f t="shared" si="4"/>
        <v>487</v>
      </c>
      <c r="F19" s="8">
        <v>1</v>
      </c>
      <c r="G19" s="8">
        <v>4</v>
      </c>
      <c r="H19" s="8">
        <v>459</v>
      </c>
      <c r="I19" s="8">
        <v>19</v>
      </c>
      <c r="J19" s="8">
        <v>9</v>
      </c>
      <c r="K19" s="11">
        <f t="shared" si="5"/>
        <v>478</v>
      </c>
      <c r="L19" s="12">
        <f t="shared" si="6"/>
        <v>0.9815195071868583</v>
      </c>
    </row>
    <row r="20" spans="1:12" ht="12.75">
      <c r="A20" s="7" t="s">
        <v>31</v>
      </c>
      <c r="B20" s="7" t="s">
        <v>32</v>
      </c>
      <c r="C20" s="8">
        <v>4108</v>
      </c>
      <c r="D20" s="7" t="s">
        <v>36</v>
      </c>
      <c r="E20" s="9">
        <f t="shared" si="4"/>
        <v>837</v>
      </c>
      <c r="F20" s="8">
        <v>9</v>
      </c>
      <c r="G20" s="8">
        <v>12</v>
      </c>
      <c r="H20" s="8">
        <v>611</v>
      </c>
      <c r="I20" s="8">
        <v>10</v>
      </c>
      <c r="J20" s="8">
        <v>216</v>
      </c>
      <c r="K20" s="11">
        <f t="shared" si="5"/>
        <v>621</v>
      </c>
      <c r="L20" s="12">
        <f t="shared" si="6"/>
        <v>0.7419354838709677</v>
      </c>
    </row>
    <row r="21" spans="1:12" ht="12.75">
      <c r="A21" s="7" t="s">
        <v>31</v>
      </c>
      <c r="B21" s="7" t="s">
        <v>32</v>
      </c>
      <c r="C21" s="8">
        <v>4115</v>
      </c>
      <c r="D21" s="7" t="s">
        <v>37</v>
      </c>
      <c r="E21" s="9">
        <f t="shared" si="4"/>
        <v>580</v>
      </c>
      <c r="F21" s="8">
        <v>5</v>
      </c>
      <c r="G21" s="8">
        <v>8</v>
      </c>
      <c r="H21" s="8">
        <v>518</v>
      </c>
      <c r="I21" s="8">
        <v>31</v>
      </c>
      <c r="J21" s="8">
        <v>31</v>
      </c>
      <c r="K21" s="11">
        <f t="shared" si="5"/>
        <v>549</v>
      </c>
      <c r="L21" s="12">
        <f t="shared" si="6"/>
        <v>0.946551724137931</v>
      </c>
    </row>
    <row r="22" spans="1:12" ht="13.5" thickBot="1">
      <c r="A22" s="7" t="s">
        <v>31</v>
      </c>
      <c r="B22" s="7" t="s">
        <v>32</v>
      </c>
      <c r="C22" s="13">
        <v>4117</v>
      </c>
      <c r="D22" s="7" t="s">
        <v>38</v>
      </c>
      <c r="E22" s="14">
        <f t="shared" si="4"/>
        <v>251</v>
      </c>
      <c r="F22" s="10" t="s">
        <v>14</v>
      </c>
      <c r="G22" s="8">
        <v>1</v>
      </c>
      <c r="H22" s="13">
        <v>217</v>
      </c>
      <c r="I22" s="13">
        <v>10</v>
      </c>
      <c r="J22" s="13">
        <v>24</v>
      </c>
      <c r="K22" s="29">
        <f t="shared" si="5"/>
        <v>227</v>
      </c>
      <c r="L22" s="30">
        <f t="shared" si="6"/>
        <v>0.9043824701195219</v>
      </c>
    </row>
    <row r="23" spans="1:12" s="39" customFormat="1" ht="12.75">
      <c r="A23" s="40"/>
      <c r="B23" s="32" t="s">
        <v>39</v>
      </c>
      <c r="C23" s="33">
        <f>COUNT(C17:C22)</f>
        <v>6</v>
      </c>
      <c r="D23" s="34" t="s">
        <v>22</v>
      </c>
      <c r="E23" s="41">
        <f>SUBTOTAL(9,E17:E22)</f>
        <v>2708</v>
      </c>
      <c r="F23" s="42"/>
      <c r="G23" s="42"/>
      <c r="H23" s="41">
        <f>SUBTOTAL(9,H17:H22)</f>
        <v>2310</v>
      </c>
      <c r="I23" s="41">
        <f>SUBTOTAL(9,I17:I22)</f>
        <v>95</v>
      </c>
      <c r="J23" s="43">
        <f>SUBTOTAL(9,J17:J22)</f>
        <v>303</v>
      </c>
      <c r="K23" s="41">
        <f>SUBTOTAL(9,K17:K22)</f>
        <v>2405</v>
      </c>
      <c r="L23" s="44">
        <f>K23/E23</f>
        <v>0.888109305760709</v>
      </c>
    </row>
    <row r="24" spans="3:7" ht="12.75">
      <c r="C24" s="8"/>
      <c r="G24" s="8"/>
    </row>
    <row r="25" spans="1:12" ht="12.75">
      <c r="A25" s="7" t="s">
        <v>40</v>
      </c>
      <c r="B25" s="7" t="s">
        <v>41</v>
      </c>
      <c r="C25" s="8">
        <v>4601</v>
      </c>
      <c r="D25" s="7" t="s">
        <v>42</v>
      </c>
      <c r="E25" s="9">
        <f>+H25+I25+J25</f>
        <v>560</v>
      </c>
      <c r="F25" s="10" t="s">
        <v>43</v>
      </c>
      <c r="G25" s="8">
        <v>8</v>
      </c>
      <c r="H25" s="8">
        <v>446</v>
      </c>
      <c r="I25" s="8">
        <v>59</v>
      </c>
      <c r="J25" s="8">
        <v>55</v>
      </c>
      <c r="K25" s="11">
        <f>+H25+I25</f>
        <v>505</v>
      </c>
      <c r="L25" s="12">
        <f>K25/E25</f>
        <v>0.9017857142857143</v>
      </c>
    </row>
    <row r="26" spans="1:12" ht="13.5" thickBot="1">
      <c r="A26" s="7" t="s">
        <v>44</v>
      </c>
      <c r="B26" s="7" t="s">
        <v>45</v>
      </c>
      <c r="C26" s="8">
        <v>4602</v>
      </c>
      <c r="D26" s="7" t="s">
        <v>45</v>
      </c>
      <c r="E26" s="14">
        <f>+H26+I26+J26</f>
        <v>236</v>
      </c>
      <c r="F26" s="8">
        <v>6</v>
      </c>
      <c r="G26" s="8">
        <v>8</v>
      </c>
      <c r="H26" s="13">
        <v>183</v>
      </c>
      <c r="I26" s="13">
        <v>23</v>
      </c>
      <c r="J26" s="13">
        <v>30</v>
      </c>
      <c r="K26" s="29">
        <f>+H26+I26</f>
        <v>206</v>
      </c>
      <c r="L26" s="30">
        <f>K26/E26</f>
        <v>0.8728813559322034</v>
      </c>
    </row>
    <row r="27" spans="1:12" ht="12.75">
      <c r="A27" s="45"/>
      <c r="B27" s="45"/>
      <c r="C27" s="46">
        <f>COUNT(C25:C26)</f>
        <v>2</v>
      </c>
      <c r="D27" s="47" t="s">
        <v>46</v>
      </c>
      <c r="E27" s="48">
        <f>SUBTOTAL(9,E25:E26)</f>
        <v>796</v>
      </c>
      <c r="F27" s="49"/>
      <c r="G27" s="50"/>
      <c r="H27" s="48">
        <f>SUBTOTAL(9,H25:H26)</f>
        <v>629</v>
      </c>
      <c r="I27" s="48">
        <f>SUBTOTAL(9,I25:I26)</f>
        <v>82</v>
      </c>
      <c r="J27" s="51">
        <f>SUBTOTAL(9,J25:J26)</f>
        <v>85</v>
      </c>
      <c r="K27" s="48">
        <f>SUBTOTAL(9,K25:K26)</f>
        <v>711</v>
      </c>
      <c r="L27" s="52">
        <f>K27/E27</f>
        <v>0.8932160804020101</v>
      </c>
    </row>
    <row r="28" spans="3:7" ht="12.75">
      <c r="C28" s="8"/>
      <c r="G28" s="8"/>
    </row>
    <row r="29" spans="1:12" s="60" customFormat="1" ht="12.75">
      <c r="A29" s="53"/>
      <c r="B29" s="54" t="s">
        <v>47</v>
      </c>
      <c r="C29" s="55">
        <f>+C23+C27</f>
        <v>8</v>
      </c>
      <c r="D29" s="56" t="s">
        <v>48</v>
      </c>
      <c r="E29" s="57">
        <f>SUBTOTAL(9,E17:E27)</f>
        <v>3504</v>
      </c>
      <c r="F29" s="58"/>
      <c r="G29" s="58"/>
      <c r="H29" s="57">
        <f>SUBTOTAL(9,H17:H27)</f>
        <v>2939</v>
      </c>
      <c r="I29" s="57">
        <f>SUBTOTAL(9,I17:I27)</f>
        <v>177</v>
      </c>
      <c r="J29" s="55"/>
      <c r="K29" s="57">
        <f>SUBTOTAL(9,K17:K27)</f>
        <v>3116</v>
      </c>
      <c r="L29" s="59">
        <f>K29/E29</f>
        <v>0.889269406392694</v>
      </c>
    </row>
    <row r="30" spans="3:7" ht="12.75">
      <c r="C30" s="8"/>
      <c r="G30" s="8"/>
    </row>
    <row r="31" spans="1:12" ht="12.75">
      <c r="A31" s="7" t="s">
        <v>49</v>
      </c>
      <c r="B31" s="7" t="s">
        <v>50</v>
      </c>
      <c r="C31" s="8">
        <v>6104</v>
      </c>
      <c r="D31" s="7" t="s">
        <v>51</v>
      </c>
      <c r="E31" s="9">
        <f aca="true" t="shared" si="7" ref="E31:E37">+H31+I31+J31</f>
        <v>1145</v>
      </c>
      <c r="F31" s="8">
        <v>6</v>
      </c>
      <c r="G31" s="8">
        <v>8</v>
      </c>
      <c r="H31" s="8">
        <v>299</v>
      </c>
      <c r="I31" s="8">
        <v>69</v>
      </c>
      <c r="J31" s="8">
        <v>777</v>
      </c>
      <c r="K31" s="11">
        <f aca="true" t="shared" si="8" ref="K31:K37">+H31+I31</f>
        <v>368</v>
      </c>
      <c r="L31" s="12">
        <f aca="true" t="shared" si="9" ref="L31:L37">K31/E31</f>
        <v>0.32139737991266376</v>
      </c>
    </row>
    <row r="32" spans="1:12" ht="12.75">
      <c r="A32" s="7" t="s">
        <v>49</v>
      </c>
      <c r="B32" s="7" t="s">
        <v>50</v>
      </c>
      <c r="C32" s="8">
        <v>6109</v>
      </c>
      <c r="D32" s="7" t="s">
        <v>52</v>
      </c>
      <c r="E32" s="9">
        <f t="shared" si="7"/>
        <v>393</v>
      </c>
      <c r="F32" s="10" t="s">
        <v>20</v>
      </c>
      <c r="G32" s="8">
        <v>5</v>
      </c>
      <c r="H32" s="8">
        <v>59</v>
      </c>
      <c r="I32" s="8">
        <v>17</v>
      </c>
      <c r="J32" s="8">
        <v>317</v>
      </c>
      <c r="K32" s="11">
        <f t="shared" si="8"/>
        <v>76</v>
      </c>
      <c r="L32" s="12">
        <f t="shared" si="9"/>
        <v>0.19338422391857507</v>
      </c>
    </row>
    <row r="33" spans="1:12" ht="12.75">
      <c r="A33" s="7" t="s">
        <v>49</v>
      </c>
      <c r="B33" s="7" t="s">
        <v>50</v>
      </c>
      <c r="C33" s="8">
        <v>6112</v>
      </c>
      <c r="D33" s="7" t="s">
        <v>53</v>
      </c>
      <c r="E33" s="9">
        <f t="shared" si="7"/>
        <v>388</v>
      </c>
      <c r="F33" s="10" t="s">
        <v>14</v>
      </c>
      <c r="G33" s="8">
        <v>5</v>
      </c>
      <c r="H33" s="8">
        <v>140</v>
      </c>
      <c r="I33" s="8">
        <v>27</v>
      </c>
      <c r="J33" s="8">
        <v>221</v>
      </c>
      <c r="K33" s="11">
        <f t="shared" si="8"/>
        <v>167</v>
      </c>
      <c r="L33" s="12">
        <f t="shared" si="9"/>
        <v>0.43041237113402064</v>
      </c>
    </row>
    <row r="34" spans="1:12" ht="12.75">
      <c r="A34" s="7" t="s">
        <v>49</v>
      </c>
      <c r="B34" s="7" t="s">
        <v>50</v>
      </c>
      <c r="C34" s="8">
        <v>6116</v>
      </c>
      <c r="D34" s="7" t="s">
        <v>54</v>
      </c>
      <c r="E34" s="9">
        <f t="shared" si="7"/>
        <v>385</v>
      </c>
      <c r="F34" s="10" t="s">
        <v>20</v>
      </c>
      <c r="G34" s="8">
        <v>5</v>
      </c>
      <c r="H34" s="8">
        <v>105</v>
      </c>
      <c r="I34" s="8">
        <v>31</v>
      </c>
      <c r="J34" s="8">
        <v>249</v>
      </c>
      <c r="K34" s="11">
        <f t="shared" si="8"/>
        <v>136</v>
      </c>
      <c r="L34" s="12">
        <f t="shared" si="9"/>
        <v>0.35324675324675325</v>
      </c>
    </row>
    <row r="35" spans="1:12" ht="12.75">
      <c r="A35" s="7" t="s">
        <v>49</v>
      </c>
      <c r="B35" s="7" t="s">
        <v>50</v>
      </c>
      <c r="C35" s="8">
        <v>6117</v>
      </c>
      <c r="D35" s="7" t="s">
        <v>55</v>
      </c>
      <c r="E35" s="9">
        <f t="shared" si="7"/>
        <v>454</v>
      </c>
      <c r="F35" s="10" t="s">
        <v>14</v>
      </c>
      <c r="G35" s="8">
        <v>5</v>
      </c>
      <c r="H35" s="8">
        <v>132</v>
      </c>
      <c r="I35" s="8">
        <v>26</v>
      </c>
      <c r="J35" s="8">
        <v>296</v>
      </c>
      <c r="K35" s="11">
        <f t="shared" si="8"/>
        <v>158</v>
      </c>
      <c r="L35" s="12">
        <f t="shared" si="9"/>
        <v>0.34801762114537443</v>
      </c>
    </row>
    <row r="36" spans="1:12" ht="12.75">
      <c r="A36" s="7" t="s">
        <v>49</v>
      </c>
      <c r="B36" s="7" t="s">
        <v>50</v>
      </c>
      <c r="C36" s="8">
        <v>6119</v>
      </c>
      <c r="D36" s="7" t="s">
        <v>56</v>
      </c>
      <c r="E36" s="9">
        <f t="shared" si="7"/>
        <v>1689</v>
      </c>
      <c r="F36" s="8">
        <v>9</v>
      </c>
      <c r="G36" s="8">
        <v>12</v>
      </c>
      <c r="H36" s="8">
        <v>377</v>
      </c>
      <c r="I36" s="8">
        <v>100</v>
      </c>
      <c r="J36" s="8">
        <v>1212</v>
      </c>
      <c r="K36" s="11">
        <f t="shared" si="8"/>
        <v>477</v>
      </c>
      <c r="L36" s="12">
        <f t="shared" si="9"/>
        <v>0.2824156305506217</v>
      </c>
    </row>
    <row r="37" spans="1:12" ht="13.5" thickBot="1">
      <c r="A37" s="7" t="s">
        <v>49</v>
      </c>
      <c r="B37" s="7" t="s">
        <v>50</v>
      </c>
      <c r="C37" s="13">
        <v>6121</v>
      </c>
      <c r="D37" s="7" t="s">
        <v>57</v>
      </c>
      <c r="E37" s="14">
        <f t="shared" si="7"/>
        <v>632</v>
      </c>
      <c r="F37" s="10" t="s">
        <v>14</v>
      </c>
      <c r="G37" s="8">
        <v>5</v>
      </c>
      <c r="H37" s="13">
        <v>88</v>
      </c>
      <c r="I37" s="13">
        <v>17</v>
      </c>
      <c r="J37" s="13">
        <v>527</v>
      </c>
      <c r="K37" s="29">
        <f t="shared" si="8"/>
        <v>105</v>
      </c>
      <c r="L37" s="30">
        <f t="shared" si="9"/>
        <v>0.1661392405063291</v>
      </c>
    </row>
    <row r="38" spans="1:12" s="39" customFormat="1" ht="12.75">
      <c r="A38" s="61"/>
      <c r="B38" s="62" t="s">
        <v>58</v>
      </c>
      <c r="C38" s="33">
        <f>COUNT(C31:C37)</f>
        <v>7</v>
      </c>
      <c r="D38" s="34" t="s">
        <v>22</v>
      </c>
      <c r="E38" s="19">
        <f>SUBTOTAL(9,E31:E37)</f>
        <v>5086</v>
      </c>
      <c r="F38" s="36"/>
      <c r="G38" s="36"/>
      <c r="H38" s="63">
        <f>SUBTOTAL(9,H31:H37)</f>
        <v>1200</v>
      </c>
      <c r="I38" s="63">
        <f>SUBTOTAL(9,I31:I37)</f>
        <v>287</v>
      </c>
      <c r="J38" s="63">
        <f>SUBTOTAL(9,J31:J37)</f>
        <v>3599</v>
      </c>
      <c r="K38" s="63">
        <f>SUBTOTAL(9,K31:K37)</f>
        <v>1487</v>
      </c>
      <c r="L38" s="64">
        <f>K38/E38</f>
        <v>0.29237121510027525</v>
      </c>
    </row>
    <row r="39" spans="3:7" ht="12.75">
      <c r="C39" s="8"/>
      <c r="G39" s="8"/>
    </row>
    <row r="40" spans="1:12" ht="12.75">
      <c r="A40" s="7" t="s">
        <v>59</v>
      </c>
      <c r="B40" s="7" t="s">
        <v>60</v>
      </c>
      <c r="C40" s="8">
        <v>7103</v>
      </c>
      <c r="D40" s="7" t="s">
        <v>61</v>
      </c>
      <c r="E40" s="9">
        <f aca="true" t="shared" si="10" ref="E40:E64">+H40+I40+J40</f>
        <v>277</v>
      </c>
      <c r="F40" s="10" t="s">
        <v>14</v>
      </c>
      <c r="G40" s="8">
        <v>6</v>
      </c>
      <c r="H40" s="8">
        <v>37</v>
      </c>
      <c r="I40" s="8">
        <v>5</v>
      </c>
      <c r="J40" s="8">
        <v>235</v>
      </c>
      <c r="K40" s="11">
        <f aca="true" t="shared" si="11" ref="K40:K63">+H40+I40</f>
        <v>42</v>
      </c>
      <c r="L40" s="12">
        <f aca="true" t="shared" si="12" ref="L40:L62">K40/E40</f>
        <v>0.15162454873646208</v>
      </c>
    </row>
    <row r="41" spans="1:12" ht="12.75">
      <c r="A41" s="7" t="s">
        <v>59</v>
      </c>
      <c r="B41" s="7" t="s">
        <v>60</v>
      </c>
      <c r="C41" s="8">
        <v>7110</v>
      </c>
      <c r="D41" s="7" t="s">
        <v>62</v>
      </c>
      <c r="E41" s="9">
        <f t="shared" si="10"/>
        <v>261</v>
      </c>
      <c r="F41" s="10" t="s">
        <v>14</v>
      </c>
      <c r="G41" s="8">
        <v>6</v>
      </c>
      <c r="H41" s="8">
        <v>95</v>
      </c>
      <c r="I41" s="8">
        <v>13</v>
      </c>
      <c r="J41" s="8">
        <v>153</v>
      </c>
      <c r="K41" s="11">
        <f t="shared" si="11"/>
        <v>108</v>
      </c>
      <c r="L41" s="12">
        <f t="shared" si="12"/>
        <v>0.41379310344827586</v>
      </c>
    </row>
    <row r="42" spans="1:12" ht="12.75">
      <c r="A42" s="7" t="s">
        <v>59</v>
      </c>
      <c r="B42" s="7" t="s">
        <v>60</v>
      </c>
      <c r="C42" s="8">
        <v>7112</v>
      </c>
      <c r="D42" s="7" t="s">
        <v>63</v>
      </c>
      <c r="E42" s="9">
        <f t="shared" si="10"/>
        <v>234</v>
      </c>
      <c r="F42" s="10" t="s">
        <v>14</v>
      </c>
      <c r="G42" s="8">
        <v>5</v>
      </c>
      <c r="H42" s="8">
        <v>91</v>
      </c>
      <c r="I42" s="8">
        <v>21</v>
      </c>
      <c r="J42" s="8">
        <v>122</v>
      </c>
      <c r="K42" s="11">
        <f t="shared" si="11"/>
        <v>112</v>
      </c>
      <c r="L42" s="12">
        <f t="shared" si="12"/>
        <v>0.47863247863247865</v>
      </c>
    </row>
    <row r="43" spans="1:12" ht="12.75">
      <c r="A43" s="7" t="s">
        <v>59</v>
      </c>
      <c r="B43" s="7" t="s">
        <v>60</v>
      </c>
      <c r="C43" s="8">
        <v>7113</v>
      </c>
      <c r="D43" s="7" t="s">
        <v>64</v>
      </c>
      <c r="E43" s="9">
        <f t="shared" si="10"/>
        <v>1588</v>
      </c>
      <c r="F43" s="8">
        <v>9</v>
      </c>
      <c r="G43" s="8">
        <v>12</v>
      </c>
      <c r="H43" s="8">
        <v>807</v>
      </c>
      <c r="I43" s="8">
        <v>131</v>
      </c>
      <c r="J43" s="8">
        <v>650</v>
      </c>
      <c r="K43" s="11">
        <f t="shared" si="11"/>
        <v>938</v>
      </c>
      <c r="L43" s="12">
        <f t="shared" si="12"/>
        <v>0.5906801007556675</v>
      </c>
    </row>
    <row r="44" spans="1:12" ht="12.75">
      <c r="A44" s="7" t="s">
        <v>59</v>
      </c>
      <c r="B44" s="7" t="s">
        <v>60</v>
      </c>
      <c r="C44" s="8">
        <v>7115</v>
      </c>
      <c r="D44" s="7" t="s">
        <v>65</v>
      </c>
      <c r="E44" s="9">
        <f t="shared" si="10"/>
        <v>397</v>
      </c>
      <c r="F44" s="8">
        <v>7</v>
      </c>
      <c r="G44" s="8">
        <v>8</v>
      </c>
      <c r="H44" s="8">
        <v>244</v>
      </c>
      <c r="I44" s="8">
        <v>38</v>
      </c>
      <c r="J44" s="8">
        <v>115</v>
      </c>
      <c r="K44" s="11">
        <f t="shared" si="11"/>
        <v>282</v>
      </c>
      <c r="L44" s="12">
        <f t="shared" si="12"/>
        <v>0.7103274559193955</v>
      </c>
    </row>
    <row r="45" spans="1:12" ht="12.75">
      <c r="A45" s="7" t="s">
        <v>59</v>
      </c>
      <c r="B45" s="7" t="s">
        <v>60</v>
      </c>
      <c r="C45" s="8">
        <v>7116</v>
      </c>
      <c r="D45" s="7" t="s">
        <v>66</v>
      </c>
      <c r="E45" s="9">
        <f t="shared" si="10"/>
        <v>308</v>
      </c>
      <c r="F45" s="10" t="s">
        <v>14</v>
      </c>
      <c r="G45" s="8">
        <v>6</v>
      </c>
      <c r="H45" s="8">
        <v>151</v>
      </c>
      <c r="I45" s="8">
        <v>19</v>
      </c>
      <c r="J45" s="8">
        <v>138</v>
      </c>
      <c r="K45" s="11">
        <f t="shared" si="11"/>
        <v>170</v>
      </c>
      <c r="L45" s="12">
        <f t="shared" si="12"/>
        <v>0.551948051948052</v>
      </c>
    </row>
    <row r="46" spans="1:12" ht="12.75">
      <c r="A46" s="7" t="s">
        <v>59</v>
      </c>
      <c r="B46" s="7" t="s">
        <v>60</v>
      </c>
      <c r="C46" s="8">
        <v>7117</v>
      </c>
      <c r="D46" s="7" t="s">
        <v>67</v>
      </c>
      <c r="E46" s="9">
        <f t="shared" si="10"/>
        <v>282</v>
      </c>
      <c r="F46" s="10" t="s">
        <v>14</v>
      </c>
      <c r="G46" s="8">
        <v>6</v>
      </c>
      <c r="H46" s="8">
        <v>79</v>
      </c>
      <c r="I46" s="8">
        <v>13</v>
      </c>
      <c r="J46" s="8">
        <v>190</v>
      </c>
      <c r="K46" s="11">
        <f t="shared" si="11"/>
        <v>92</v>
      </c>
      <c r="L46" s="12">
        <f t="shared" si="12"/>
        <v>0.3262411347517731</v>
      </c>
    </row>
    <row r="47" spans="1:12" ht="12.75">
      <c r="A47" s="7" t="s">
        <v>59</v>
      </c>
      <c r="B47" s="7" t="s">
        <v>60</v>
      </c>
      <c r="C47" s="8">
        <v>7118</v>
      </c>
      <c r="D47" s="7" t="s">
        <v>68</v>
      </c>
      <c r="E47" s="9">
        <f t="shared" si="10"/>
        <v>340</v>
      </c>
      <c r="F47" s="10" t="s">
        <v>14</v>
      </c>
      <c r="G47" s="8">
        <v>6</v>
      </c>
      <c r="H47" s="8">
        <v>148</v>
      </c>
      <c r="I47" s="8">
        <v>30</v>
      </c>
      <c r="J47" s="8">
        <v>162</v>
      </c>
      <c r="K47" s="11">
        <f t="shared" si="11"/>
        <v>178</v>
      </c>
      <c r="L47" s="12">
        <f t="shared" si="12"/>
        <v>0.5235294117647059</v>
      </c>
    </row>
    <row r="48" spans="1:12" ht="12.75">
      <c r="A48" s="7" t="s">
        <v>59</v>
      </c>
      <c r="B48" s="7" t="s">
        <v>60</v>
      </c>
      <c r="C48" s="8">
        <v>7119</v>
      </c>
      <c r="D48" s="7" t="s">
        <v>69</v>
      </c>
      <c r="E48" s="9">
        <f t="shared" si="10"/>
        <v>562</v>
      </c>
      <c r="F48" s="10" t="s">
        <v>14</v>
      </c>
      <c r="G48" s="8">
        <v>6</v>
      </c>
      <c r="H48" s="8">
        <v>395</v>
      </c>
      <c r="I48" s="8">
        <v>45</v>
      </c>
      <c r="J48" s="8">
        <v>122</v>
      </c>
      <c r="K48" s="11">
        <f t="shared" si="11"/>
        <v>440</v>
      </c>
      <c r="L48" s="12">
        <f t="shared" si="12"/>
        <v>0.7829181494661922</v>
      </c>
    </row>
    <row r="49" spans="1:12" ht="12.75">
      <c r="A49" s="7" t="s">
        <v>59</v>
      </c>
      <c r="B49" s="7" t="s">
        <v>60</v>
      </c>
      <c r="C49" s="8">
        <v>7120</v>
      </c>
      <c r="D49" s="7" t="s">
        <v>70</v>
      </c>
      <c r="E49" s="9">
        <f t="shared" si="10"/>
        <v>352</v>
      </c>
      <c r="F49" s="10" t="s">
        <v>14</v>
      </c>
      <c r="G49" s="8">
        <v>6</v>
      </c>
      <c r="H49" s="8">
        <v>180</v>
      </c>
      <c r="I49" s="8">
        <v>46</v>
      </c>
      <c r="J49" s="8">
        <v>126</v>
      </c>
      <c r="K49" s="11">
        <f t="shared" si="11"/>
        <v>226</v>
      </c>
      <c r="L49" s="12">
        <f t="shared" si="12"/>
        <v>0.6420454545454546</v>
      </c>
    </row>
    <row r="50" spans="1:12" ht="12.75">
      <c r="A50" s="7" t="s">
        <v>59</v>
      </c>
      <c r="B50" s="7" t="s">
        <v>60</v>
      </c>
      <c r="C50" s="8">
        <v>7121</v>
      </c>
      <c r="D50" s="7" t="s">
        <v>71</v>
      </c>
      <c r="E50" s="9">
        <f t="shared" si="10"/>
        <v>342</v>
      </c>
      <c r="F50" s="10" t="s">
        <v>14</v>
      </c>
      <c r="G50" s="8">
        <v>6</v>
      </c>
      <c r="H50" s="8">
        <v>74</v>
      </c>
      <c r="I50" s="8">
        <v>13</v>
      </c>
      <c r="J50" s="8">
        <v>255</v>
      </c>
      <c r="K50" s="11">
        <f t="shared" si="11"/>
        <v>87</v>
      </c>
      <c r="L50" s="12">
        <f t="shared" si="12"/>
        <v>0.2543859649122807</v>
      </c>
    </row>
    <row r="51" spans="1:12" ht="12.75">
      <c r="A51" s="7" t="s">
        <v>59</v>
      </c>
      <c r="B51" s="7" t="s">
        <v>60</v>
      </c>
      <c r="C51" s="8">
        <v>7122</v>
      </c>
      <c r="D51" s="7" t="s">
        <v>72</v>
      </c>
      <c r="E51" s="9">
        <f t="shared" si="10"/>
        <v>343</v>
      </c>
      <c r="F51" s="10" t="s">
        <v>14</v>
      </c>
      <c r="G51" s="8">
        <v>6</v>
      </c>
      <c r="H51" s="8">
        <v>113</v>
      </c>
      <c r="I51" s="8">
        <v>11</v>
      </c>
      <c r="J51" s="8">
        <v>219</v>
      </c>
      <c r="K51" s="11">
        <f t="shared" si="11"/>
        <v>124</v>
      </c>
      <c r="L51" s="12">
        <f t="shared" si="12"/>
        <v>0.36151603498542273</v>
      </c>
    </row>
    <row r="52" spans="1:12" ht="12.75">
      <c r="A52" s="7" t="s">
        <v>59</v>
      </c>
      <c r="B52" s="7" t="s">
        <v>60</v>
      </c>
      <c r="C52" s="8">
        <v>7123</v>
      </c>
      <c r="D52" s="7" t="s">
        <v>73</v>
      </c>
      <c r="E52" s="9">
        <f t="shared" si="10"/>
        <v>452</v>
      </c>
      <c r="F52" s="8">
        <v>7</v>
      </c>
      <c r="G52" s="8">
        <v>8</v>
      </c>
      <c r="H52" s="8">
        <v>198</v>
      </c>
      <c r="I52" s="8">
        <v>42</v>
      </c>
      <c r="J52" s="8">
        <v>212</v>
      </c>
      <c r="K52" s="11">
        <f t="shared" si="11"/>
        <v>240</v>
      </c>
      <c r="L52" s="12">
        <f t="shared" si="12"/>
        <v>0.5309734513274337</v>
      </c>
    </row>
    <row r="53" spans="1:12" ht="12.75">
      <c r="A53" s="7" t="s">
        <v>59</v>
      </c>
      <c r="B53" s="7" t="s">
        <v>60</v>
      </c>
      <c r="C53" s="8">
        <v>7124</v>
      </c>
      <c r="D53" s="7" t="s">
        <v>74</v>
      </c>
      <c r="E53" s="9">
        <f t="shared" si="10"/>
        <v>349</v>
      </c>
      <c r="F53" s="10" t="s">
        <v>14</v>
      </c>
      <c r="G53" s="8">
        <v>6</v>
      </c>
      <c r="H53" s="8">
        <v>156</v>
      </c>
      <c r="I53" s="8">
        <v>19</v>
      </c>
      <c r="J53" s="8">
        <v>174</v>
      </c>
      <c r="K53" s="11">
        <f t="shared" si="11"/>
        <v>175</v>
      </c>
      <c r="L53" s="12">
        <f t="shared" si="12"/>
        <v>0.501432664756447</v>
      </c>
    </row>
    <row r="54" spans="1:12" ht="12.75">
      <c r="A54" s="7" t="s">
        <v>59</v>
      </c>
      <c r="B54" s="7" t="s">
        <v>60</v>
      </c>
      <c r="C54" s="8">
        <v>7125</v>
      </c>
      <c r="D54" s="7" t="s">
        <v>75</v>
      </c>
      <c r="E54" s="9">
        <f t="shared" si="10"/>
        <v>282</v>
      </c>
      <c r="F54" s="10" t="s">
        <v>14</v>
      </c>
      <c r="G54" s="8">
        <v>6</v>
      </c>
      <c r="H54" s="8">
        <v>203</v>
      </c>
      <c r="I54" s="8">
        <v>28</v>
      </c>
      <c r="J54" s="8">
        <v>51</v>
      </c>
      <c r="K54" s="11">
        <f t="shared" si="11"/>
        <v>231</v>
      </c>
      <c r="L54" s="12">
        <f t="shared" si="12"/>
        <v>0.8191489361702128</v>
      </c>
    </row>
    <row r="55" spans="1:12" ht="12.75">
      <c r="A55" s="7" t="s">
        <v>59</v>
      </c>
      <c r="B55" s="7" t="s">
        <v>60</v>
      </c>
      <c r="C55" s="8">
        <v>7126</v>
      </c>
      <c r="D55" s="7" t="s">
        <v>76</v>
      </c>
      <c r="E55" s="9">
        <f t="shared" si="10"/>
        <v>1630</v>
      </c>
      <c r="F55" s="8">
        <v>9</v>
      </c>
      <c r="G55" s="8">
        <v>12</v>
      </c>
      <c r="H55" s="8">
        <v>252</v>
      </c>
      <c r="I55" s="8">
        <v>56</v>
      </c>
      <c r="J55" s="8">
        <v>1322</v>
      </c>
      <c r="K55" s="11">
        <f t="shared" si="11"/>
        <v>308</v>
      </c>
      <c r="L55" s="12">
        <f t="shared" si="12"/>
        <v>0.18895705521472392</v>
      </c>
    </row>
    <row r="56" spans="1:12" ht="12.75">
      <c r="A56" s="7" t="s">
        <v>59</v>
      </c>
      <c r="B56" s="7" t="s">
        <v>60</v>
      </c>
      <c r="C56" s="8">
        <v>7127</v>
      </c>
      <c r="D56" s="7" t="s">
        <v>77</v>
      </c>
      <c r="E56" s="9">
        <f t="shared" si="10"/>
        <v>311</v>
      </c>
      <c r="F56" s="10" t="s">
        <v>14</v>
      </c>
      <c r="G56" s="8">
        <v>6</v>
      </c>
      <c r="H56" s="8">
        <v>73</v>
      </c>
      <c r="I56" s="8">
        <v>10</v>
      </c>
      <c r="J56" s="8">
        <v>228</v>
      </c>
      <c r="K56" s="11">
        <f t="shared" si="11"/>
        <v>83</v>
      </c>
      <c r="L56" s="12">
        <f t="shared" si="12"/>
        <v>0.26688102893890675</v>
      </c>
    </row>
    <row r="57" spans="1:12" ht="12.75">
      <c r="A57" s="7" t="s">
        <v>59</v>
      </c>
      <c r="B57" s="7" t="s">
        <v>60</v>
      </c>
      <c r="C57" s="8">
        <v>7128</v>
      </c>
      <c r="D57" s="7" t="s">
        <v>78</v>
      </c>
      <c r="E57" s="9">
        <f t="shared" si="10"/>
        <v>349</v>
      </c>
      <c r="F57" s="10" t="s">
        <v>14</v>
      </c>
      <c r="G57" s="8">
        <v>6</v>
      </c>
      <c r="H57" s="8">
        <v>56</v>
      </c>
      <c r="I57" s="8">
        <v>8</v>
      </c>
      <c r="J57" s="8">
        <v>285</v>
      </c>
      <c r="K57" s="11">
        <f t="shared" si="11"/>
        <v>64</v>
      </c>
      <c r="L57" s="12">
        <f t="shared" si="12"/>
        <v>0.1833810888252149</v>
      </c>
    </row>
    <row r="58" spans="1:12" ht="12.75">
      <c r="A58" s="7" t="s">
        <v>59</v>
      </c>
      <c r="B58" s="7" t="s">
        <v>60</v>
      </c>
      <c r="C58" s="8">
        <v>7129</v>
      </c>
      <c r="D58" s="7" t="s">
        <v>79</v>
      </c>
      <c r="E58" s="9">
        <f t="shared" si="10"/>
        <v>634</v>
      </c>
      <c r="F58" s="8">
        <v>7</v>
      </c>
      <c r="G58" s="8">
        <v>8</v>
      </c>
      <c r="H58" s="8">
        <v>111</v>
      </c>
      <c r="I58" s="8">
        <v>22</v>
      </c>
      <c r="J58" s="8">
        <v>501</v>
      </c>
      <c r="K58" s="11">
        <f t="shared" si="11"/>
        <v>133</v>
      </c>
      <c r="L58" s="12">
        <f t="shared" si="12"/>
        <v>0.20977917981072555</v>
      </c>
    </row>
    <row r="59" spans="1:12" ht="12.75">
      <c r="A59" s="7" t="s">
        <v>59</v>
      </c>
      <c r="B59" s="7" t="s">
        <v>60</v>
      </c>
      <c r="C59" s="8">
        <v>7130</v>
      </c>
      <c r="D59" s="7" t="s">
        <v>80</v>
      </c>
      <c r="E59" s="9">
        <f t="shared" si="10"/>
        <v>290</v>
      </c>
      <c r="F59" s="10" t="s">
        <v>14</v>
      </c>
      <c r="G59" s="8">
        <v>6</v>
      </c>
      <c r="H59" s="8">
        <v>177</v>
      </c>
      <c r="I59" s="8">
        <v>29</v>
      </c>
      <c r="J59" s="8">
        <v>84</v>
      </c>
      <c r="K59" s="11">
        <f t="shared" si="11"/>
        <v>206</v>
      </c>
      <c r="L59" s="12">
        <f t="shared" si="12"/>
        <v>0.7103448275862069</v>
      </c>
    </row>
    <row r="60" spans="1:12" ht="12.75">
      <c r="A60" s="7" t="s">
        <v>59</v>
      </c>
      <c r="B60" s="7" t="s">
        <v>60</v>
      </c>
      <c r="C60" s="8">
        <v>7134</v>
      </c>
      <c r="D60" s="7" t="s">
        <v>81</v>
      </c>
      <c r="E60" s="9">
        <f t="shared" si="10"/>
        <v>413</v>
      </c>
      <c r="F60" s="10" t="s">
        <v>14</v>
      </c>
      <c r="G60" s="8">
        <v>6</v>
      </c>
      <c r="H60" s="8">
        <v>35</v>
      </c>
      <c r="I60" s="8">
        <v>7</v>
      </c>
      <c r="J60" s="8">
        <v>371</v>
      </c>
      <c r="K60" s="11">
        <f t="shared" si="11"/>
        <v>42</v>
      </c>
      <c r="L60" s="12">
        <f t="shared" si="12"/>
        <v>0.1016949152542373</v>
      </c>
    </row>
    <row r="61" spans="1:12" ht="12.75">
      <c r="A61" s="7" t="s">
        <v>59</v>
      </c>
      <c r="B61" s="7" t="s">
        <v>60</v>
      </c>
      <c r="C61" s="8">
        <v>7135</v>
      </c>
      <c r="D61" s="7" t="s">
        <v>82</v>
      </c>
      <c r="E61" s="9">
        <f t="shared" si="10"/>
        <v>172</v>
      </c>
      <c r="F61" s="8">
        <v>9</v>
      </c>
      <c r="G61" s="8">
        <v>12</v>
      </c>
      <c r="H61" s="8">
        <v>93</v>
      </c>
      <c r="I61" s="8">
        <v>16</v>
      </c>
      <c r="J61" s="8">
        <v>63</v>
      </c>
      <c r="K61" s="11">
        <f t="shared" si="11"/>
        <v>109</v>
      </c>
      <c r="L61" s="12">
        <f t="shared" si="12"/>
        <v>0.6337209302325582</v>
      </c>
    </row>
    <row r="62" spans="1:12" ht="12.75">
      <c r="A62" s="7" t="s">
        <v>59</v>
      </c>
      <c r="B62" s="7" t="s">
        <v>60</v>
      </c>
      <c r="C62" s="28">
        <v>7136</v>
      </c>
      <c r="D62" s="65" t="s">
        <v>83</v>
      </c>
      <c r="E62" s="66">
        <f t="shared" si="10"/>
        <v>392</v>
      </c>
      <c r="F62" s="67" t="s">
        <v>14</v>
      </c>
      <c r="G62" s="28">
        <v>6</v>
      </c>
      <c r="H62" s="28">
        <v>36</v>
      </c>
      <c r="I62" s="28">
        <v>8</v>
      </c>
      <c r="J62" s="28">
        <v>348</v>
      </c>
      <c r="K62" s="68">
        <f t="shared" si="11"/>
        <v>44</v>
      </c>
      <c r="L62" s="69">
        <f t="shared" si="12"/>
        <v>0.11224489795918367</v>
      </c>
    </row>
    <row r="63" spans="1:12" ht="12.75">
      <c r="A63" s="70" t="s">
        <v>59</v>
      </c>
      <c r="B63" s="71" t="s">
        <v>84</v>
      </c>
      <c r="C63" s="72" t="s">
        <v>85</v>
      </c>
      <c r="D63" s="73" t="s">
        <v>86</v>
      </c>
      <c r="E63" s="74">
        <f>+H63+I63+J63</f>
        <v>50</v>
      </c>
      <c r="F63" s="67"/>
      <c r="G63" s="28"/>
      <c r="H63" s="28">
        <v>20</v>
      </c>
      <c r="I63" s="28">
        <v>7</v>
      </c>
      <c r="J63" s="28">
        <v>23</v>
      </c>
      <c r="K63" s="74">
        <f t="shared" si="11"/>
        <v>27</v>
      </c>
      <c r="L63" s="75">
        <f>K63/E63</f>
        <v>0.54</v>
      </c>
    </row>
    <row r="64" spans="1:12" ht="13.5" thickBot="1">
      <c r="A64" s="70" t="s">
        <v>59</v>
      </c>
      <c r="B64" s="76" t="s">
        <v>84</v>
      </c>
      <c r="C64" s="77" t="s">
        <v>87</v>
      </c>
      <c r="D64" s="78" t="s">
        <v>88</v>
      </c>
      <c r="E64" s="79">
        <f t="shared" si="10"/>
        <v>17</v>
      </c>
      <c r="G64" s="8"/>
      <c r="H64" s="13">
        <v>12</v>
      </c>
      <c r="I64" s="13">
        <v>1</v>
      </c>
      <c r="J64" s="13">
        <v>4</v>
      </c>
      <c r="K64" s="79">
        <f>+H64+I64</f>
        <v>13</v>
      </c>
      <c r="L64" s="80">
        <f>K64/E64</f>
        <v>0.7647058823529411</v>
      </c>
    </row>
    <row r="65" spans="1:12" s="39" customFormat="1" ht="12.75">
      <c r="A65" s="61"/>
      <c r="B65" s="62" t="s">
        <v>89</v>
      </c>
      <c r="C65" s="33">
        <f>COUNT(C40:C62)</f>
        <v>23</v>
      </c>
      <c r="D65" s="81" t="s">
        <v>22</v>
      </c>
      <c r="E65" s="82">
        <f>SUBTOTAL(9,E40:E62)</f>
        <v>10560</v>
      </c>
      <c r="F65" s="83"/>
      <c r="G65" s="83"/>
      <c r="H65" s="82">
        <f>SUBTOTAL(9,H40:H62)</f>
        <v>3804</v>
      </c>
      <c r="I65" s="82">
        <f>SUBTOTAL(9,I40:I62)</f>
        <v>630</v>
      </c>
      <c r="J65" s="84">
        <f>SUBTOTAL(9,J40:J62)</f>
        <v>6126</v>
      </c>
      <c r="K65" s="82">
        <f>SUBTOTAL(9,K40:K62)</f>
        <v>4434</v>
      </c>
      <c r="L65" s="64">
        <f>K65/E65</f>
        <v>0.4198863636363636</v>
      </c>
    </row>
    <row r="66" spans="3:7" ht="12.75">
      <c r="C66" s="8"/>
      <c r="G66" s="8"/>
    </row>
    <row r="67" spans="2:12" ht="13.5" thickBot="1">
      <c r="B67" s="7" t="s">
        <v>60</v>
      </c>
      <c r="C67" s="13">
        <v>7327</v>
      </c>
      <c r="D67" s="7" t="s">
        <v>90</v>
      </c>
      <c r="E67" s="14">
        <f>+H67+I67+J67</f>
        <v>65</v>
      </c>
      <c r="F67" s="11" t="s">
        <v>91</v>
      </c>
      <c r="G67" s="11">
        <v>12</v>
      </c>
      <c r="H67" s="29">
        <v>55</v>
      </c>
      <c r="I67" s="29">
        <v>4</v>
      </c>
      <c r="J67" s="29">
        <v>6</v>
      </c>
      <c r="K67" s="85">
        <f>+H67+I67</f>
        <v>59</v>
      </c>
      <c r="L67" s="30">
        <f>K67/E67</f>
        <v>0.9076923076923077</v>
      </c>
    </row>
    <row r="68" spans="1:12" ht="12.75">
      <c r="A68" s="86"/>
      <c r="B68" s="86"/>
      <c r="C68" s="87">
        <f>COUNT(C67)</f>
        <v>1</v>
      </c>
      <c r="D68" s="88" t="s">
        <v>92</v>
      </c>
      <c r="E68" s="89">
        <f>SUBTOTAL(9,E67)</f>
        <v>65</v>
      </c>
      <c r="F68" s="90"/>
      <c r="G68" s="90"/>
      <c r="H68" s="89">
        <f>SUBTOTAL(9,H67)</f>
        <v>55</v>
      </c>
      <c r="I68" s="89">
        <f>SUBTOTAL(9,I67)</f>
        <v>4</v>
      </c>
      <c r="J68" s="90"/>
      <c r="K68" s="89">
        <f>SUBTOTAL(9,K67)</f>
        <v>59</v>
      </c>
      <c r="L68" s="91">
        <f>K68/E68</f>
        <v>0.9076923076923077</v>
      </c>
    </row>
    <row r="69" spans="3:12" ht="12.75">
      <c r="C69" s="8"/>
      <c r="E69" s="9"/>
      <c r="F69" s="11"/>
      <c r="G69" s="11"/>
      <c r="H69" s="11"/>
      <c r="I69" s="11"/>
      <c r="J69" s="11"/>
      <c r="K69" s="11"/>
      <c r="L69" s="7"/>
    </row>
    <row r="70" spans="1:12" s="60" customFormat="1" ht="12.75">
      <c r="A70" s="53"/>
      <c r="B70" s="54" t="s">
        <v>93</v>
      </c>
      <c r="C70" s="55">
        <f>+C65+C68</f>
        <v>24</v>
      </c>
      <c r="D70" s="56" t="s">
        <v>94</v>
      </c>
      <c r="E70" s="57">
        <f>SUBTOTAL(9,E40:E68)</f>
        <v>10692</v>
      </c>
      <c r="F70" s="58"/>
      <c r="G70" s="58"/>
      <c r="H70" s="57">
        <f>SUBTOTAL(9,H40:H68)</f>
        <v>3891</v>
      </c>
      <c r="I70" s="57">
        <f>SUBTOTAL(9,I40:I68)</f>
        <v>642</v>
      </c>
      <c r="J70" s="55"/>
      <c r="K70" s="57">
        <f>SUBTOTAL(9,K40:K68)</f>
        <v>4533</v>
      </c>
      <c r="L70" s="59">
        <f>K70/E70</f>
        <v>0.4239618406285073</v>
      </c>
    </row>
    <row r="71" spans="3:7" ht="12.75">
      <c r="C71" s="8"/>
      <c r="G71" s="8"/>
    </row>
    <row r="72" spans="1:12" ht="12.75">
      <c r="A72" s="7" t="s">
        <v>95</v>
      </c>
      <c r="B72" s="7" t="s">
        <v>96</v>
      </c>
      <c r="C72" s="8">
        <v>8107</v>
      </c>
      <c r="D72" s="7" t="s">
        <v>97</v>
      </c>
      <c r="E72" s="9">
        <f aca="true" t="shared" si="13" ref="E72:E80">+H72+I72+J72</f>
        <v>438</v>
      </c>
      <c r="F72" s="10" t="s">
        <v>20</v>
      </c>
      <c r="G72" s="8">
        <v>5</v>
      </c>
      <c r="H72" s="8">
        <v>176</v>
      </c>
      <c r="I72" s="8">
        <v>43</v>
      </c>
      <c r="J72" s="8">
        <v>219</v>
      </c>
      <c r="K72" s="11">
        <f aca="true" t="shared" si="14" ref="K72:K80">+H72+I72</f>
        <v>219</v>
      </c>
      <c r="L72" s="12">
        <f aca="true" t="shared" si="15" ref="L72:L80">K72/E72</f>
        <v>0.5</v>
      </c>
    </row>
    <row r="73" spans="1:12" ht="12.75">
      <c r="A73" s="7" t="s">
        <v>95</v>
      </c>
      <c r="B73" s="7" t="s">
        <v>96</v>
      </c>
      <c r="C73" s="8">
        <v>8108</v>
      </c>
      <c r="D73" s="7" t="s">
        <v>98</v>
      </c>
      <c r="E73" s="9">
        <f t="shared" si="13"/>
        <v>379</v>
      </c>
      <c r="F73" s="10" t="s">
        <v>20</v>
      </c>
      <c r="G73" s="8">
        <v>5</v>
      </c>
      <c r="H73" s="8">
        <v>75</v>
      </c>
      <c r="I73" s="8">
        <v>14</v>
      </c>
      <c r="J73" s="8">
        <v>290</v>
      </c>
      <c r="K73" s="11">
        <f t="shared" si="14"/>
        <v>89</v>
      </c>
      <c r="L73" s="12">
        <f t="shared" si="15"/>
        <v>0.23482849604221637</v>
      </c>
    </row>
    <row r="74" spans="1:12" ht="12.75">
      <c r="A74" s="7" t="s">
        <v>95</v>
      </c>
      <c r="B74" s="7" t="s">
        <v>96</v>
      </c>
      <c r="C74" s="8">
        <v>8109</v>
      </c>
      <c r="D74" s="7" t="s">
        <v>99</v>
      </c>
      <c r="E74" s="9">
        <f t="shared" si="13"/>
        <v>636</v>
      </c>
      <c r="F74" s="10" t="s">
        <v>20</v>
      </c>
      <c r="G74" s="8">
        <v>5</v>
      </c>
      <c r="H74" s="8">
        <v>34</v>
      </c>
      <c r="I74" s="8">
        <v>8</v>
      </c>
      <c r="J74" s="8">
        <v>594</v>
      </c>
      <c r="K74" s="11">
        <f t="shared" si="14"/>
        <v>42</v>
      </c>
      <c r="L74" s="12">
        <f t="shared" si="15"/>
        <v>0.0660377358490566</v>
      </c>
    </row>
    <row r="75" spans="1:12" ht="12.75">
      <c r="A75" s="7" t="s">
        <v>95</v>
      </c>
      <c r="B75" s="7" t="s">
        <v>96</v>
      </c>
      <c r="C75" s="8">
        <v>8110</v>
      </c>
      <c r="D75" s="7" t="s">
        <v>100</v>
      </c>
      <c r="E75" s="9">
        <f t="shared" si="13"/>
        <v>363</v>
      </c>
      <c r="F75" s="10" t="s">
        <v>20</v>
      </c>
      <c r="G75" s="8">
        <v>5</v>
      </c>
      <c r="H75" s="8">
        <v>39</v>
      </c>
      <c r="I75" s="8">
        <v>11</v>
      </c>
      <c r="J75" s="8">
        <v>313</v>
      </c>
      <c r="K75" s="11">
        <f t="shared" si="14"/>
        <v>50</v>
      </c>
      <c r="L75" s="12">
        <f t="shared" si="15"/>
        <v>0.13774104683195593</v>
      </c>
    </row>
    <row r="76" spans="1:12" ht="12.75">
      <c r="A76" s="7" t="s">
        <v>95</v>
      </c>
      <c r="B76" s="7" t="s">
        <v>96</v>
      </c>
      <c r="C76" s="8">
        <v>8112</v>
      </c>
      <c r="D76" s="7" t="s">
        <v>101</v>
      </c>
      <c r="E76" s="9">
        <f t="shared" si="13"/>
        <v>273</v>
      </c>
      <c r="F76" s="10" t="s">
        <v>20</v>
      </c>
      <c r="G76" s="8">
        <v>5</v>
      </c>
      <c r="H76" s="8">
        <v>47</v>
      </c>
      <c r="I76" s="8">
        <v>6</v>
      </c>
      <c r="J76" s="8">
        <v>220</v>
      </c>
      <c r="K76" s="11">
        <f t="shared" si="14"/>
        <v>53</v>
      </c>
      <c r="L76" s="12">
        <f t="shared" si="15"/>
        <v>0.19413919413919414</v>
      </c>
    </row>
    <row r="77" spans="1:12" ht="12.75">
      <c r="A77" s="7" t="s">
        <v>95</v>
      </c>
      <c r="B77" s="7" t="s">
        <v>96</v>
      </c>
      <c r="C77" s="8">
        <v>8114</v>
      </c>
      <c r="D77" s="7" t="s">
        <v>102</v>
      </c>
      <c r="E77" s="9">
        <f t="shared" si="13"/>
        <v>1402</v>
      </c>
      <c r="F77" s="8">
        <v>9</v>
      </c>
      <c r="G77" s="8">
        <v>12</v>
      </c>
      <c r="H77" s="8">
        <v>264</v>
      </c>
      <c r="I77" s="8">
        <v>55</v>
      </c>
      <c r="J77" s="8">
        <v>1083</v>
      </c>
      <c r="K77" s="11">
        <f t="shared" si="14"/>
        <v>319</v>
      </c>
      <c r="L77" s="12">
        <f t="shared" si="15"/>
        <v>0.2275320970042796</v>
      </c>
    </row>
    <row r="78" spans="1:12" ht="12.75">
      <c r="A78" s="7" t="s">
        <v>95</v>
      </c>
      <c r="B78" s="7" t="s">
        <v>96</v>
      </c>
      <c r="C78" s="8">
        <v>8115</v>
      </c>
      <c r="D78" s="7" t="s">
        <v>103</v>
      </c>
      <c r="E78" s="9">
        <f t="shared" si="13"/>
        <v>463</v>
      </c>
      <c r="F78" s="8">
        <v>6</v>
      </c>
      <c r="G78" s="8">
        <v>8</v>
      </c>
      <c r="H78" s="8">
        <v>156</v>
      </c>
      <c r="I78" s="8">
        <v>39</v>
      </c>
      <c r="J78" s="8">
        <v>268</v>
      </c>
      <c r="K78" s="11">
        <f t="shared" si="14"/>
        <v>195</v>
      </c>
      <c r="L78" s="12">
        <f t="shared" si="15"/>
        <v>0.42116630669546434</v>
      </c>
    </row>
    <row r="79" spans="1:12" ht="12.75">
      <c r="A79" s="7" t="s">
        <v>95</v>
      </c>
      <c r="B79" s="7" t="s">
        <v>96</v>
      </c>
      <c r="C79" s="8">
        <v>8116</v>
      </c>
      <c r="D79" s="7" t="s">
        <v>104</v>
      </c>
      <c r="E79" s="9">
        <f t="shared" si="13"/>
        <v>591</v>
      </c>
      <c r="F79" s="8">
        <v>6</v>
      </c>
      <c r="G79" s="8">
        <v>8</v>
      </c>
      <c r="H79" s="8">
        <v>52</v>
      </c>
      <c r="I79" s="8">
        <v>20</v>
      </c>
      <c r="J79" s="8">
        <v>519</v>
      </c>
      <c r="K79" s="11">
        <f t="shared" si="14"/>
        <v>72</v>
      </c>
      <c r="L79" s="12">
        <f t="shared" si="15"/>
        <v>0.1218274111675127</v>
      </c>
    </row>
    <row r="80" spans="1:12" ht="13.5" thickBot="1">
      <c r="A80" s="7" t="s">
        <v>95</v>
      </c>
      <c r="B80" s="7" t="s">
        <v>96</v>
      </c>
      <c r="C80" s="13">
        <v>8121</v>
      </c>
      <c r="D80" s="7" t="s">
        <v>105</v>
      </c>
      <c r="E80" s="14">
        <f t="shared" si="13"/>
        <v>75</v>
      </c>
      <c r="F80" s="10" t="s">
        <v>14</v>
      </c>
      <c r="G80" s="10" t="s">
        <v>14</v>
      </c>
      <c r="H80" s="13">
        <v>9</v>
      </c>
      <c r="I80" s="13">
        <v>0</v>
      </c>
      <c r="J80" s="13">
        <v>66</v>
      </c>
      <c r="K80" s="29">
        <f t="shared" si="14"/>
        <v>9</v>
      </c>
      <c r="L80" s="30">
        <f t="shared" si="15"/>
        <v>0.12</v>
      </c>
    </row>
    <row r="81" spans="1:12" s="39" customFormat="1" ht="12.75">
      <c r="A81" s="92"/>
      <c r="B81" s="93" t="s">
        <v>106</v>
      </c>
      <c r="C81" s="94">
        <f>COUNT(C72:C80)</f>
        <v>9</v>
      </c>
      <c r="D81" s="34" t="s">
        <v>22</v>
      </c>
      <c r="E81" s="41">
        <f>SUBTOTAL(9,E72:E80)</f>
        <v>4620</v>
      </c>
      <c r="F81" s="42"/>
      <c r="G81" s="42"/>
      <c r="H81" s="41">
        <f>SUBTOTAL(9,H72:H80)</f>
        <v>852</v>
      </c>
      <c r="I81" s="41">
        <f>SUBTOTAL(9,I72:I80)</f>
        <v>196</v>
      </c>
      <c r="J81" s="41">
        <f>SUBTOTAL(9,J72:J80)</f>
        <v>3572</v>
      </c>
      <c r="K81" s="41">
        <f>SUBTOTAL(9,K72:K80)</f>
        <v>1048</v>
      </c>
      <c r="L81" s="44">
        <f>K81/E81</f>
        <v>0.22683982683982684</v>
      </c>
    </row>
    <row r="82" spans="3:7" ht="12.75">
      <c r="C82" s="8"/>
      <c r="G82" s="8"/>
    </row>
    <row r="83" spans="1:12" ht="12.75">
      <c r="A83" s="7" t="s">
        <v>107</v>
      </c>
      <c r="B83" s="7" t="s">
        <v>108</v>
      </c>
      <c r="C83" s="8">
        <v>8601</v>
      </c>
      <c r="D83" s="7" t="s">
        <v>109</v>
      </c>
      <c r="E83" s="9">
        <f>+H83+I83+J83</f>
        <v>326</v>
      </c>
      <c r="F83" s="10" t="s">
        <v>43</v>
      </c>
      <c r="G83" s="8">
        <v>3</v>
      </c>
      <c r="H83" s="8">
        <v>173</v>
      </c>
      <c r="I83" s="8">
        <v>35</v>
      </c>
      <c r="J83" s="8">
        <v>118</v>
      </c>
      <c r="K83" s="11">
        <f>+H83+I83</f>
        <v>208</v>
      </c>
      <c r="L83" s="12">
        <f>K83/E83</f>
        <v>0.6380368098159509</v>
      </c>
    </row>
    <row r="84" spans="1:12" ht="12.75">
      <c r="A84" s="7" t="s">
        <v>107</v>
      </c>
      <c r="B84" s="7" t="s">
        <v>108</v>
      </c>
      <c r="C84" s="8">
        <v>8602</v>
      </c>
      <c r="D84" s="7" t="s">
        <v>110</v>
      </c>
      <c r="E84" s="9">
        <f>+H84+I84+J84</f>
        <v>279</v>
      </c>
      <c r="F84" s="8">
        <v>5</v>
      </c>
      <c r="G84" s="8">
        <v>7</v>
      </c>
      <c r="H84" s="8">
        <v>153</v>
      </c>
      <c r="I84" s="8">
        <v>29</v>
      </c>
      <c r="J84" s="8">
        <v>97</v>
      </c>
      <c r="K84" s="11">
        <f>+H84+I84</f>
        <v>182</v>
      </c>
      <c r="L84" s="12">
        <f>K84/E84</f>
        <v>0.6523297491039427</v>
      </c>
    </row>
    <row r="85" spans="1:12" ht="13.5" thickBot="1">
      <c r="A85" s="7" t="s">
        <v>107</v>
      </c>
      <c r="B85" s="7" t="s">
        <v>108</v>
      </c>
      <c r="C85" s="13">
        <v>8603</v>
      </c>
      <c r="D85" s="7" t="s">
        <v>111</v>
      </c>
      <c r="E85" s="14">
        <f>+H85+I85+J85</f>
        <v>161</v>
      </c>
      <c r="F85" s="10" t="s">
        <v>43</v>
      </c>
      <c r="G85" s="8">
        <v>1</v>
      </c>
      <c r="H85" s="13">
        <v>96</v>
      </c>
      <c r="I85" s="13">
        <v>10</v>
      </c>
      <c r="J85" s="13">
        <v>55</v>
      </c>
      <c r="K85" s="29">
        <f>+H85+I85</f>
        <v>106</v>
      </c>
      <c r="L85" s="12">
        <f>K85/E85</f>
        <v>0.6583850931677019</v>
      </c>
    </row>
    <row r="86" spans="1:12" ht="12.75">
      <c r="A86" s="45"/>
      <c r="B86" s="45"/>
      <c r="C86" s="95">
        <f>COUNT(C83:C85)</f>
        <v>3</v>
      </c>
      <c r="D86" s="96" t="s">
        <v>46</v>
      </c>
      <c r="E86" s="48">
        <f>SUBTOTAL(9,E83:E85)</f>
        <v>766</v>
      </c>
      <c r="F86" s="97"/>
      <c r="G86" s="97"/>
      <c r="H86" s="48">
        <f>SUBTOTAL(9,H83:H85)</f>
        <v>422</v>
      </c>
      <c r="I86" s="48">
        <f>SUBTOTAL(9,I83:I85)</f>
        <v>74</v>
      </c>
      <c r="J86" s="48">
        <f>SUBTOTAL(9,J78:J85)</f>
        <v>1123</v>
      </c>
      <c r="K86" s="48">
        <f>SUBTOTAL(9,K83:K85)</f>
        <v>496</v>
      </c>
      <c r="L86" s="98">
        <f>K86/E86</f>
        <v>0.6475195822454308</v>
      </c>
    </row>
    <row r="87" spans="3:7" ht="12.75">
      <c r="C87" s="8"/>
      <c r="G87" s="8"/>
    </row>
    <row r="88" spans="1:12" s="60" customFormat="1" ht="12.75">
      <c r="A88" s="53"/>
      <c r="B88" s="54" t="s">
        <v>112</v>
      </c>
      <c r="C88" s="55">
        <f>+C81+C86</f>
        <v>12</v>
      </c>
      <c r="D88" s="56" t="s">
        <v>113</v>
      </c>
      <c r="E88" s="57">
        <f>SUBTOTAL(9,E72:E86)</f>
        <v>5386</v>
      </c>
      <c r="F88" s="58"/>
      <c r="G88" s="58"/>
      <c r="H88" s="57">
        <f>SUBTOTAL(9,H72:H86)</f>
        <v>1274</v>
      </c>
      <c r="I88" s="57">
        <f>SUBTOTAL(9,I72:I86)</f>
        <v>270</v>
      </c>
      <c r="J88" s="55"/>
      <c r="K88" s="57">
        <f>SUBTOTAL(9,K72:K86)</f>
        <v>1544</v>
      </c>
      <c r="L88" s="59">
        <f>K88/E88</f>
        <v>0.2866691422205718</v>
      </c>
    </row>
    <row r="89" spans="3:7" ht="12.75">
      <c r="C89" s="8"/>
      <c r="G89" s="8"/>
    </row>
    <row r="90" spans="1:12" ht="12.75">
      <c r="A90" s="7" t="s">
        <v>114</v>
      </c>
      <c r="B90" s="7" t="s">
        <v>115</v>
      </c>
      <c r="C90" s="8">
        <v>9102</v>
      </c>
      <c r="D90" s="7" t="s">
        <v>116</v>
      </c>
      <c r="E90" s="9">
        <f aca="true" t="shared" si="16" ref="E90:E95">+H90+I90+J90</f>
        <v>193</v>
      </c>
      <c r="F90" s="8">
        <v>4</v>
      </c>
      <c r="G90" s="8">
        <v>5</v>
      </c>
      <c r="H90" s="8">
        <v>12</v>
      </c>
      <c r="I90" s="8">
        <v>2</v>
      </c>
      <c r="J90" s="8">
        <v>179</v>
      </c>
      <c r="K90" s="11">
        <f aca="true" t="shared" si="17" ref="K90:K95">+H90+I90</f>
        <v>14</v>
      </c>
      <c r="L90" s="12">
        <f aca="true" t="shared" si="18" ref="L90:L95">K90/E90</f>
        <v>0.07253886010362694</v>
      </c>
    </row>
    <row r="91" spans="1:12" ht="12.75">
      <c r="A91" s="7" t="s">
        <v>114</v>
      </c>
      <c r="B91" s="7" t="s">
        <v>115</v>
      </c>
      <c r="C91" s="8">
        <v>9103</v>
      </c>
      <c r="D91" s="7" t="s">
        <v>117</v>
      </c>
      <c r="E91" s="9">
        <f t="shared" si="16"/>
        <v>563</v>
      </c>
      <c r="F91" s="8">
        <v>6</v>
      </c>
      <c r="G91" s="8">
        <v>8</v>
      </c>
      <c r="H91" s="8">
        <v>28</v>
      </c>
      <c r="I91" s="8">
        <v>9</v>
      </c>
      <c r="J91" s="8">
        <v>526</v>
      </c>
      <c r="K91" s="11">
        <f t="shared" si="17"/>
        <v>37</v>
      </c>
      <c r="L91" s="12">
        <f t="shared" si="18"/>
        <v>0.06571936056838366</v>
      </c>
    </row>
    <row r="92" spans="1:12" ht="12.75">
      <c r="A92" s="7" t="s">
        <v>114</v>
      </c>
      <c r="B92" s="7" t="s">
        <v>115</v>
      </c>
      <c r="C92" s="8">
        <v>9105</v>
      </c>
      <c r="D92" s="7" t="s">
        <v>118</v>
      </c>
      <c r="E92" s="9">
        <f t="shared" si="16"/>
        <v>350</v>
      </c>
      <c r="F92" s="10" t="s">
        <v>20</v>
      </c>
      <c r="G92" s="8">
        <v>3</v>
      </c>
      <c r="H92" s="8">
        <v>20</v>
      </c>
      <c r="I92" s="8">
        <v>6</v>
      </c>
      <c r="J92" s="8">
        <v>324</v>
      </c>
      <c r="K92" s="11">
        <f t="shared" si="17"/>
        <v>26</v>
      </c>
      <c r="L92" s="12">
        <f t="shared" si="18"/>
        <v>0.07428571428571429</v>
      </c>
    </row>
    <row r="93" spans="1:12" ht="12.75">
      <c r="A93" s="7" t="s">
        <v>114</v>
      </c>
      <c r="B93" s="7" t="s">
        <v>115</v>
      </c>
      <c r="C93" s="8">
        <v>9106</v>
      </c>
      <c r="D93" s="7" t="s">
        <v>119</v>
      </c>
      <c r="E93" s="9">
        <f t="shared" si="16"/>
        <v>766</v>
      </c>
      <c r="F93" s="8">
        <v>9</v>
      </c>
      <c r="G93" s="8">
        <v>12</v>
      </c>
      <c r="H93" s="8">
        <v>36</v>
      </c>
      <c r="I93" s="8">
        <v>10</v>
      </c>
      <c r="J93" s="8">
        <v>720</v>
      </c>
      <c r="K93" s="11">
        <f t="shared" si="17"/>
        <v>46</v>
      </c>
      <c r="L93" s="12">
        <f t="shared" si="18"/>
        <v>0.06005221932114883</v>
      </c>
    </row>
    <row r="94" spans="1:12" ht="12.75">
      <c r="A94" s="7" t="s">
        <v>114</v>
      </c>
      <c r="B94" s="7" t="s">
        <v>115</v>
      </c>
      <c r="C94" s="8">
        <v>9107</v>
      </c>
      <c r="D94" s="7" t="s">
        <v>120</v>
      </c>
      <c r="E94" s="9">
        <f t="shared" si="16"/>
        <v>329</v>
      </c>
      <c r="F94" s="10" t="s">
        <v>14</v>
      </c>
      <c r="G94" s="8">
        <v>3</v>
      </c>
      <c r="H94" s="8">
        <v>26</v>
      </c>
      <c r="I94" s="8">
        <v>3</v>
      </c>
      <c r="J94" s="8">
        <v>300</v>
      </c>
      <c r="K94" s="11">
        <f t="shared" si="17"/>
        <v>29</v>
      </c>
      <c r="L94" s="12">
        <f t="shared" si="18"/>
        <v>0.08814589665653495</v>
      </c>
    </row>
    <row r="95" spans="1:12" ht="13.5" thickBot="1">
      <c r="A95" s="7" t="s">
        <v>114</v>
      </c>
      <c r="B95" s="7" t="s">
        <v>115</v>
      </c>
      <c r="C95" s="13">
        <v>9108</v>
      </c>
      <c r="D95" s="7" t="s">
        <v>121</v>
      </c>
      <c r="E95" s="14">
        <f t="shared" si="16"/>
        <v>176</v>
      </c>
      <c r="F95" s="8">
        <v>4</v>
      </c>
      <c r="G95" s="8">
        <v>5</v>
      </c>
      <c r="H95" s="13">
        <v>7</v>
      </c>
      <c r="I95" s="13">
        <v>3</v>
      </c>
      <c r="J95" s="28">
        <v>166</v>
      </c>
      <c r="K95" s="29">
        <f t="shared" si="17"/>
        <v>10</v>
      </c>
      <c r="L95" s="12">
        <f t="shared" si="18"/>
        <v>0.056818181818181816</v>
      </c>
    </row>
    <row r="96" spans="1:12" s="39" customFormat="1" ht="12.75">
      <c r="A96" s="92"/>
      <c r="B96" s="93" t="s">
        <v>122</v>
      </c>
      <c r="C96" s="94">
        <f>COUNT(C90:C95)</f>
        <v>6</v>
      </c>
      <c r="D96" s="34" t="s">
        <v>22</v>
      </c>
      <c r="E96" s="19">
        <f>SUBTOTAL(9,E90:E95)</f>
        <v>2377</v>
      </c>
      <c r="F96" s="99"/>
      <c r="G96" s="99"/>
      <c r="H96" s="19">
        <f>SUBTOTAL(9,H90:H95)</f>
        <v>129</v>
      </c>
      <c r="I96" s="19">
        <f>SUBTOTAL(9,I90:I95)</f>
        <v>33</v>
      </c>
      <c r="J96" s="19">
        <f>SUBTOTAL(9,J90:J95)</f>
        <v>2215</v>
      </c>
      <c r="K96" s="19">
        <f>SUBTOTAL(9,K90:K95)</f>
        <v>162</v>
      </c>
      <c r="L96" s="26">
        <f>K96/E96</f>
        <v>0.0681531342027766</v>
      </c>
    </row>
    <row r="97" spans="3:7" ht="12.75">
      <c r="C97" s="8"/>
      <c r="G97" s="8"/>
    </row>
    <row r="98" spans="1:12" ht="12.75">
      <c r="A98" s="7" t="s">
        <v>123</v>
      </c>
      <c r="B98" s="7" t="s">
        <v>124</v>
      </c>
      <c r="C98" s="8">
        <v>10109</v>
      </c>
      <c r="D98" s="7" t="s">
        <v>125</v>
      </c>
      <c r="E98" s="9">
        <f aca="true" t="shared" si="19" ref="E98:E109">+H98+I98+J98</f>
        <v>587</v>
      </c>
      <c r="F98" s="8">
        <v>6</v>
      </c>
      <c r="G98" s="8">
        <v>8</v>
      </c>
      <c r="H98" s="8">
        <v>277</v>
      </c>
      <c r="I98" s="8">
        <v>61</v>
      </c>
      <c r="J98" s="8">
        <v>249</v>
      </c>
      <c r="K98" s="11">
        <f>+H98+I98</f>
        <v>338</v>
      </c>
      <c r="L98" s="12">
        <f>K98/E98</f>
        <v>0.575809199318569</v>
      </c>
    </row>
    <row r="99" spans="1:12" ht="12.75">
      <c r="A99" s="7" t="s">
        <v>123</v>
      </c>
      <c r="B99" s="7" t="s">
        <v>124</v>
      </c>
      <c r="C99" s="8">
        <v>10111</v>
      </c>
      <c r="D99" s="7" t="s">
        <v>126</v>
      </c>
      <c r="E99" s="9">
        <f t="shared" si="19"/>
        <v>178</v>
      </c>
      <c r="F99" s="10" t="s">
        <v>43</v>
      </c>
      <c r="G99" s="8">
        <v>5</v>
      </c>
      <c r="H99" s="8">
        <v>97</v>
      </c>
      <c r="I99" s="8">
        <v>18</v>
      </c>
      <c r="J99" s="8">
        <v>63</v>
      </c>
      <c r="K99" s="11">
        <f aca="true" t="shared" si="20" ref="K99:K109">+H99+I99</f>
        <v>115</v>
      </c>
      <c r="L99" s="12">
        <f aca="true" t="shared" si="21" ref="L99:L109">K99/E99</f>
        <v>0.6460674157303371</v>
      </c>
    </row>
    <row r="100" spans="1:12" ht="12.75">
      <c r="A100" s="7" t="s">
        <v>123</v>
      </c>
      <c r="B100" s="7" t="s">
        <v>124</v>
      </c>
      <c r="C100" s="8">
        <v>10112</v>
      </c>
      <c r="D100" s="7" t="s">
        <v>127</v>
      </c>
      <c r="E100" s="9">
        <f t="shared" si="19"/>
        <v>1570</v>
      </c>
      <c r="F100" s="8">
        <v>9</v>
      </c>
      <c r="G100" s="8">
        <v>12</v>
      </c>
      <c r="H100" s="8">
        <v>532</v>
      </c>
      <c r="I100" s="8">
        <v>142</v>
      </c>
      <c r="J100" s="8">
        <v>896</v>
      </c>
      <c r="K100" s="11">
        <f t="shared" si="20"/>
        <v>674</v>
      </c>
      <c r="L100" s="12">
        <f t="shared" si="21"/>
        <v>0.42929936305732486</v>
      </c>
    </row>
    <row r="101" spans="1:12" ht="12.75">
      <c r="A101" s="7" t="s">
        <v>123</v>
      </c>
      <c r="B101" s="7" t="s">
        <v>124</v>
      </c>
      <c r="C101" s="8">
        <v>10113</v>
      </c>
      <c r="D101" s="7" t="s">
        <v>128</v>
      </c>
      <c r="E101" s="9">
        <f t="shared" si="19"/>
        <v>283</v>
      </c>
      <c r="F101" s="10" t="s">
        <v>43</v>
      </c>
      <c r="G101" s="8">
        <v>5</v>
      </c>
      <c r="H101" s="8">
        <v>137</v>
      </c>
      <c r="I101" s="8">
        <v>14</v>
      </c>
      <c r="J101" s="8">
        <v>132</v>
      </c>
      <c r="K101" s="11">
        <f t="shared" si="20"/>
        <v>151</v>
      </c>
      <c r="L101" s="12">
        <f t="shared" si="21"/>
        <v>0.5335689045936396</v>
      </c>
    </row>
    <row r="102" spans="1:12" ht="12.75">
      <c r="A102" s="7" t="s">
        <v>123</v>
      </c>
      <c r="B102" s="7" t="s">
        <v>124</v>
      </c>
      <c r="C102" s="8">
        <v>10114</v>
      </c>
      <c r="D102" s="7" t="s">
        <v>129</v>
      </c>
      <c r="E102" s="9">
        <f t="shared" si="19"/>
        <v>433</v>
      </c>
      <c r="F102" s="10" t="s">
        <v>43</v>
      </c>
      <c r="G102" s="8">
        <v>5</v>
      </c>
      <c r="H102" s="8">
        <v>112</v>
      </c>
      <c r="I102" s="8">
        <v>24</v>
      </c>
      <c r="J102" s="8">
        <v>297</v>
      </c>
      <c r="K102" s="11">
        <f t="shared" si="20"/>
        <v>136</v>
      </c>
      <c r="L102" s="12">
        <f t="shared" si="21"/>
        <v>0.3140877598152425</v>
      </c>
    </row>
    <row r="103" spans="1:12" ht="12.75">
      <c r="A103" s="7" t="s">
        <v>123</v>
      </c>
      <c r="B103" s="7" t="s">
        <v>124</v>
      </c>
      <c r="C103" s="8">
        <v>10116</v>
      </c>
      <c r="D103" s="7" t="s">
        <v>130</v>
      </c>
      <c r="E103" s="9">
        <f t="shared" si="19"/>
        <v>282</v>
      </c>
      <c r="F103" s="10" t="s">
        <v>43</v>
      </c>
      <c r="G103" s="8">
        <v>5</v>
      </c>
      <c r="H103" s="8">
        <v>147</v>
      </c>
      <c r="I103" s="8">
        <v>28</v>
      </c>
      <c r="J103" s="8">
        <v>107</v>
      </c>
      <c r="K103" s="11">
        <f t="shared" si="20"/>
        <v>175</v>
      </c>
      <c r="L103" s="12">
        <f t="shared" si="21"/>
        <v>0.6205673758865248</v>
      </c>
    </row>
    <row r="104" spans="1:12" ht="12.75">
      <c r="A104" s="7" t="s">
        <v>123</v>
      </c>
      <c r="B104" s="7" t="s">
        <v>124</v>
      </c>
      <c r="C104" s="8">
        <v>10117</v>
      </c>
      <c r="D104" s="7" t="s">
        <v>131</v>
      </c>
      <c r="E104" s="9">
        <f t="shared" si="19"/>
        <v>272</v>
      </c>
      <c r="F104" s="10" t="s">
        <v>43</v>
      </c>
      <c r="G104" s="8">
        <v>5</v>
      </c>
      <c r="H104" s="8">
        <v>154</v>
      </c>
      <c r="I104" s="8">
        <v>24</v>
      </c>
      <c r="J104" s="8">
        <v>94</v>
      </c>
      <c r="K104" s="11">
        <f t="shared" si="20"/>
        <v>178</v>
      </c>
      <c r="L104" s="12">
        <f t="shared" si="21"/>
        <v>0.6544117647058824</v>
      </c>
    </row>
    <row r="105" spans="1:12" ht="12.75">
      <c r="A105" s="7" t="s">
        <v>123</v>
      </c>
      <c r="B105" s="7" t="s">
        <v>124</v>
      </c>
      <c r="C105" s="8">
        <v>10121</v>
      </c>
      <c r="D105" s="7" t="s">
        <v>132</v>
      </c>
      <c r="E105" s="9">
        <f t="shared" si="19"/>
        <v>62</v>
      </c>
      <c r="F105" s="10" t="s">
        <v>14</v>
      </c>
      <c r="G105" s="10" t="s">
        <v>14</v>
      </c>
      <c r="H105" s="8">
        <v>25</v>
      </c>
      <c r="I105" s="8">
        <v>2</v>
      </c>
      <c r="J105" s="8">
        <v>35</v>
      </c>
      <c r="K105" s="11">
        <f t="shared" si="20"/>
        <v>27</v>
      </c>
      <c r="L105" s="12">
        <f t="shared" si="21"/>
        <v>0.43548387096774194</v>
      </c>
    </row>
    <row r="106" spans="1:12" ht="12.75">
      <c r="A106" s="7" t="s">
        <v>123</v>
      </c>
      <c r="B106" s="7" t="s">
        <v>124</v>
      </c>
      <c r="C106" s="8">
        <v>10122</v>
      </c>
      <c r="D106" s="7" t="s">
        <v>133</v>
      </c>
      <c r="E106" s="9">
        <f t="shared" si="19"/>
        <v>584</v>
      </c>
      <c r="F106" s="8">
        <v>6</v>
      </c>
      <c r="G106" s="8">
        <v>8</v>
      </c>
      <c r="H106" s="8">
        <v>248</v>
      </c>
      <c r="I106" s="8">
        <v>39</v>
      </c>
      <c r="J106" s="8">
        <v>297</v>
      </c>
      <c r="K106" s="11">
        <f t="shared" si="20"/>
        <v>287</v>
      </c>
      <c r="L106" s="12">
        <f t="shared" si="21"/>
        <v>0.4914383561643836</v>
      </c>
    </row>
    <row r="107" spans="1:12" ht="12.75">
      <c r="A107" s="7" t="s">
        <v>123</v>
      </c>
      <c r="B107" s="7" t="s">
        <v>124</v>
      </c>
      <c r="C107" s="8">
        <v>10123</v>
      </c>
      <c r="D107" s="7" t="s">
        <v>134</v>
      </c>
      <c r="E107" s="9">
        <f t="shared" si="19"/>
        <v>254</v>
      </c>
      <c r="F107" s="10" t="s">
        <v>43</v>
      </c>
      <c r="G107" s="8">
        <v>5</v>
      </c>
      <c r="H107" s="8">
        <v>100</v>
      </c>
      <c r="I107" s="8">
        <v>31</v>
      </c>
      <c r="J107" s="8">
        <v>123</v>
      </c>
      <c r="K107" s="11">
        <f t="shared" si="20"/>
        <v>131</v>
      </c>
      <c r="L107" s="12">
        <f t="shared" si="21"/>
        <v>0.515748031496063</v>
      </c>
    </row>
    <row r="108" spans="1:12" ht="12.75">
      <c r="A108" s="7" t="s">
        <v>123</v>
      </c>
      <c r="B108" s="7" t="s">
        <v>124</v>
      </c>
      <c r="C108" s="8">
        <v>10124</v>
      </c>
      <c r="D108" s="7" t="s">
        <v>135</v>
      </c>
      <c r="E108" s="9">
        <f t="shared" si="19"/>
        <v>292</v>
      </c>
      <c r="F108" s="10" t="s">
        <v>43</v>
      </c>
      <c r="G108" s="8">
        <v>5</v>
      </c>
      <c r="H108" s="8">
        <v>187</v>
      </c>
      <c r="I108" s="8">
        <v>17</v>
      </c>
      <c r="J108" s="8">
        <v>88</v>
      </c>
      <c r="K108" s="11">
        <f t="shared" si="20"/>
        <v>204</v>
      </c>
      <c r="L108" s="12">
        <f t="shared" si="21"/>
        <v>0.6986301369863014</v>
      </c>
    </row>
    <row r="109" spans="1:12" ht="13.5" thickBot="1">
      <c r="A109" s="7" t="s">
        <v>123</v>
      </c>
      <c r="B109" s="7" t="s">
        <v>124</v>
      </c>
      <c r="C109" s="13">
        <v>10125</v>
      </c>
      <c r="D109" s="7" t="s">
        <v>136</v>
      </c>
      <c r="E109" s="14">
        <f t="shared" si="19"/>
        <v>438</v>
      </c>
      <c r="F109" s="10" t="s">
        <v>43</v>
      </c>
      <c r="G109" s="8">
        <v>5</v>
      </c>
      <c r="H109" s="13">
        <v>128</v>
      </c>
      <c r="I109" s="13">
        <v>24</v>
      </c>
      <c r="J109" s="28">
        <v>286</v>
      </c>
      <c r="K109" s="29">
        <f t="shared" si="20"/>
        <v>152</v>
      </c>
      <c r="L109" s="12">
        <f t="shared" si="21"/>
        <v>0.3470319634703196</v>
      </c>
    </row>
    <row r="110" spans="1:12" s="39" customFormat="1" ht="12.75">
      <c r="A110" s="92"/>
      <c r="B110" s="93" t="s">
        <v>137</v>
      </c>
      <c r="C110" s="94">
        <f>COUNT(C98:C109)</f>
        <v>12</v>
      </c>
      <c r="D110" s="34" t="s">
        <v>22</v>
      </c>
      <c r="E110" s="19">
        <f>SUBTOTAL(9,E98:E109)</f>
        <v>5235</v>
      </c>
      <c r="F110" s="36"/>
      <c r="G110" s="36"/>
      <c r="H110" s="63">
        <f>SUBTOTAL(9,H98:H109)</f>
        <v>2144</v>
      </c>
      <c r="I110" s="63">
        <f>SUBTOTAL(9,I98:I109)</f>
        <v>424</v>
      </c>
      <c r="J110" s="63">
        <f>SUBTOTAL(9,J98:J109)</f>
        <v>2667</v>
      </c>
      <c r="K110" s="63">
        <f>SUBTOTAL(9,K98:K109)</f>
        <v>2568</v>
      </c>
      <c r="L110" s="100">
        <f>K110/E110</f>
        <v>0.49054441260744985</v>
      </c>
    </row>
    <row r="111" spans="3:7" ht="12.75">
      <c r="C111" s="8"/>
      <c r="G111" s="8"/>
    </row>
    <row r="112" spans="1:12" ht="13.5" thickBot="1">
      <c r="A112" s="7" t="s">
        <v>138</v>
      </c>
      <c r="B112" s="7" t="s">
        <v>139</v>
      </c>
      <c r="C112" s="13">
        <v>12101</v>
      </c>
      <c r="D112" s="7" t="s">
        <v>140</v>
      </c>
      <c r="E112" s="14">
        <f>+H112+I112+J112</f>
        <v>281</v>
      </c>
      <c r="F112" s="10" t="s">
        <v>20</v>
      </c>
      <c r="G112" s="8">
        <v>5</v>
      </c>
      <c r="H112" s="13">
        <v>55</v>
      </c>
      <c r="I112" s="13">
        <v>6</v>
      </c>
      <c r="J112" s="8">
        <v>220</v>
      </c>
      <c r="K112" s="29">
        <f>+H112+I112</f>
        <v>61</v>
      </c>
      <c r="L112" s="12">
        <f>K112/E112</f>
        <v>0.21708185053380782</v>
      </c>
    </row>
    <row r="113" spans="1:12" s="39" customFormat="1" ht="12.75">
      <c r="A113" s="101"/>
      <c r="B113" s="102" t="s">
        <v>141</v>
      </c>
      <c r="C113" s="94">
        <f>COUNT(C112)</f>
        <v>1</v>
      </c>
      <c r="D113" s="34" t="s">
        <v>22</v>
      </c>
      <c r="E113" s="103">
        <f>SUBTOTAL(9,E112)</f>
        <v>281</v>
      </c>
      <c r="F113" s="35"/>
      <c r="G113" s="35"/>
      <c r="H113" s="36">
        <f>SUBTOTAL(9,H112)</f>
        <v>55</v>
      </c>
      <c r="I113" s="36">
        <f>SUBTOTAL(9,I112)</f>
        <v>6</v>
      </c>
      <c r="J113" s="36">
        <f>SUBTOTAL(9,J112)</f>
        <v>220</v>
      </c>
      <c r="K113" s="36">
        <f>SUBTOTAL(9,K112)</f>
        <v>61</v>
      </c>
      <c r="L113" s="100">
        <f>K113/E113</f>
        <v>0.21708185053380782</v>
      </c>
    </row>
    <row r="114" spans="3:7" ht="12.75">
      <c r="C114" s="8"/>
      <c r="G114" s="8"/>
    </row>
    <row r="115" spans="1:12" ht="12.75">
      <c r="A115" s="7" t="s">
        <v>142</v>
      </c>
      <c r="B115" s="7" t="s">
        <v>143</v>
      </c>
      <c r="C115" s="8">
        <v>13103</v>
      </c>
      <c r="D115" s="7" t="s">
        <v>144</v>
      </c>
      <c r="E115" s="9">
        <f>+H115+I115+J115</f>
        <v>334</v>
      </c>
      <c r="F115" s="10" t="s">
        <v>145</v>
      </c>
      <c r="G115" s="8">
        <v>5</v>
      </c>
      <c r="H115" s="8">
        <v>59</v>
      </c>
      <c r="I115" s="8">
        <v>17</v>
      </c>
      <c r="J115" s="8">
        <v>258</v>
      </c>
      <c r="K115" s="11">
        <f>+H115+I115</f>
        <v>76</v>
      </c>
      <c r="L115" s="12">
        <f>K115/E115</f>
        <v>0.2275449101796407</v>
      </c>
    </row>
    <row r="116" spans="1:12" ht="13.5" thickBot="1">
      <c r="A116" s="7" t="s">
        <v>142</v>
      </c>
      <c r="B116" s="7" t="s">
        <v>143</v>
      </c>
      <c r="C116" s="13">
        <v>13104</v>
      </c>
      <c r="D116" s="7" t="s">
        <v>146</v>
      </c>
      <c r="E116" s="14">
        <f>+H116+I116+J116</f>
        <v>228</v>
      </c>
      <c r="F116" s="10" t="s">
        <v>14</v>
      </c>
      <c r="G116" s="8">
        <v>5</v>
      </c>
      <c r="H116" s="13">
        <v>41</v>
      </c>
      <c r="I116" s="13">
        <v>12</v>
      </c>
      <c r="J116" s="28">
        <v>175</v>
      </c>
      <c r="K116" s="29">
        <f>+H116+I116</f>
        <v>53</v>
      </c>
      <c r="L116" s="12">
        <f>K116/E116</f>
        <v>0.2324561403508772</v>
      </c>
    </row>
    <row r="117" spans="1:12" s="39" customFormat="1" ht="12.75">
      <c r="A117" s="31"/>
      <c r="B117" s="93" t="s">
        <v>147</v>
      </c>
      <c r="C117" s="94">
        <f>COUNT(C115:C116)</f>
        <v>2</v>
      </c>
      <c r="D117" s="93" t="s">
        <v>22</v>
      </c>
      <c r="E117" s="104">
        <f>SUBTOTAL(9,E115:E116)</f>
        <v>562</v>
      </c>
      <c r="F117" s="104"/>
      <c r="G117" s="104"/>
      <c r="H117" s="104">
        <f>SUBTOTAL(9,H115:H116)</f>
        <v>100</v>
      </c>
      <c r="I117" s="104">
        <f>SUBTOTAL(9,I115:I116)</f>
        <v>29</v>
      </c>
      <c r="J117" s="104">
        <f>SUBTOTAL(9,J115:J116)</f>
        <v>433</v>
      </c>
      <c r="K117" s="104">
        <f>SUBTOTAL(9,K115:K116)</f>
        <v>129</v>
      </c>
      <c r="L117" s="105">
        <f>K117/E117</f>
        <v>0.22953736654804271</v>
      </c>
    </row>
    <row r="118" spans="3:7" ht="12.75">
      <c r="C118" s="8"/>
      <c r="G118" s="8"/>
    </row>
    <row r="119" spans="1:12" ht="12.75">
      <c r="A119" s="7" t="s">
        <v>148</v>
      </c>
      <c r="B119" s="7" t="s">
        <v>149</v>
      </c>
      <c r="C119" s="8">
        <v>15101</v>
      </c>
      <c r="D119" s="7" t="s">
        <v>150</v>
      </c>
      <c r="E119" s="9">
        <f>+H119+I119+J119</f>
        <v>211</v>
      </c>
      <c r="F119" s="8">
        <v>5</v>
      </c>
      <c r="G119" s="8">
        <v>8</v>
      </c>
      <c r="H119" s="8">
        <v>19</v>
      </c>
      <c r="I119" s="8">
        <v>0</v>
      </c>
      <c r="J119" s="8">
        <v>192</v>
      </c>
      <c r="K119" s="11">
        <f>+H119+I119</f>
        <v>19</v>
      </c>
      <c r="L119" s="12">
        <f>K119/E119</f>
        <v>0.09004739336492891</v>
      </c>
    </row>
    <row r="120" spans="1:12" ht="13.5" thickBot="1">
      <c r="A120" s="7" t="s">
        <v>148</v>
      </c>
      <c r="B120" s="7" t="s">
        <v>149</v>
      </c>
      <c r="C120" s="13">
        <v>15102</v>
      </c>
      <c r="D120" s="7" t="s">
        <v>151</v>
      </c>
      <c r="E120" s="14">
        <f>+H120+I120+J120</f>
        <v>275</v>
      </c>
      <c r="F120" s="10" t="s">
        <v>14</v>
      </c>
      <c r="G120" s="8">
        <v>4</v>
      </c>
      <c r="H120" s="13">
        <v>31</v>
      </c>
      <c r="I120" s="13">
        <v>0</v>
      </c>
      <c r="J120" s="8">
        <v>244</v>
      </c>
      <c r="K120" s="29">
        <f>+H120+I120</f>
        <v>31</v>
      </c>
      <c r="L120" s="12">
        <f>K120/E120</f>
        <v>0.11272727272727273</v>
      </c>
    </row>
    <row r="121" spans="1:12" s="39" customFormat="1" ht="12.75">
      <c r="A121" s="31"/>
      <c r="B121" s="106" t="s">
        <v>152</v>
      </c>
      <c r="C121" s="94">
        <f>COUNT(C119:C120)</f>
        <v>2</v>
      </c>
      <c r="D121" s="93" t="s">
        <v>22</v>
      </c>
      <c r="E121" s="104">
        <f>SUBTOTAL(9,E119:E120)</f>
        <v>486</v>
      </c>
      <c r="F121" s="104"/>
      <c r="G121" s="104"/>
      <c r="H121" s="104">
        <f>SUBTOTAL(9,H119:H120)</f>
        <v>50</v>
      </c>
      <c r="I121" s="104">
        <f>SUBTOTAL(9,I119:I120)</f>
        <v>0</v>
      </c>
      <c r="J121" s="104">
        <f>SUBTOTAL(9,J119:J120)</f>
        <v>436</v>
      </c>
      <c r="K121" s="104">
        <f>SUBTOTAL(9,K119:K120)</f>
        <v>50</v>
      </c>
      <c r="L121" s="105">
        <f>K121/E121</f>
        <v>0.102880658436214</v>
      </c>
    </row>
    <row r="122" spans="3:7" ht="12.75">
      <c r="C122" s="8"/>
      <c r="G122" s="8"/>
    </row>
    <row r="123" spans="1:12" ht="12.75">
      <c r="A123" s="7" t="s">
        <v>153</v>
      </c>
      <c r="B123" s="7" t="s">
        <v>154</v>
      </c>
      <c r="C123" s="8">
        <v>16103</v>
      </c>
      <c r="D123" s="7" t="s">
        <v>155</v>
      </c>
      <c r="E123" s="9">
        <f>+H123+I123+J123</f>
        <v>370</v>
      </c>
      <c r="F123" s="8">
        <v>1</v>
      </c>
      <c r="G123" s="8">
        <v>5</v>
      </c>
      <c r="H123" s="8">
        <v>195</v>
      </c>
      <c r="I123" s="8">
        <v>39</v>
      </c>
      <c r="J123" s="8">
        <v>136</v>
      </c>
      <c r="K123" s="11">
        <f>+H123+I123</f>
        <v>234</v>
      </c>
      <c r="L123" s="12">
        <f>K123/E123</f>
        <v>0.6324324324324324</v>
      </c>
    </row>
    <row r="124" spans="1:12" ht="12.75">
      <c r="A124" s="7" t="s">
        <v>153</v>
      </c>
      <c r="B124" s="7" t="s">
        <v>154</v>
      </c>
      <c r="C124" s="8">
        <v>16106</v>
      </c>
      <c r="D124" s="7" t="s">
        <v>156</v>
      </c>
      <c r="E124" s="9">
        <f aca="true" t="shared" si="22" ref="E124:E130">+H124+I124+J124</f>
        <v>226</v>
      </c>
      <c r="F124" s="8">
        <v>1</v>
      </c>
      <c r="G124" s="8">
        <v>5</v>
      </c>
      <c r="H124" s="8">
        <v>55</v>
      </c>
      <c r="I124" s="8">
        <v>12</v>
      </c>
      <c r="J124" s="8">
        <v>159</v>
      </c>
      <c r="K124" s="11">
        <f aca="true" t="shared" si="23" ref="K124:K130">+H124+I124</f>
        <v>67</v>
      </c>
      <c r="L124" s="12">
        <f aca="true" t="shared" si="24" ref="L124:L130">K124/E124</f>
        <v>0.29646017699115046</v>
      </c>
    </row>
    <row r="125" spans="1:12" ht="12.75">
      <c r="A125" s="7" t="s">
        <v>153</v>
      </c>
      <c r="B125" s="7" t="s">
        <v>154</v>
      </c>
      <c r="C125" s="8">
        <v>16108</v>
      </c>
      <c r="D125" s="7" t="s">
        <v>157</v>
      </c>
      <c r="E125" s="9">
        <f t="shared" si="22"/>
        <v>260</v>
      </c>
      <c r="F125" s="8">
        <v>1</v>
      </c>
      <c r="G125" s="8">
        <v>5</v>
      </c>
      <c r="H125" s="8">
        <v>85</v>
      </c>
      <c r="I125" s="8">
        <v>19</v>
      </c>
      <c r="J125" s="8">
        <v>156</v>
      </c>
      <c r="K125" s="11">
        <f t="shared" si="23"/>
        <v>104</v>
      </c>
      <c r="L125" s="12">
        <f t="shared" si="24"/>
        <v>0.4</v>
      </c>
    </row>
    <row r="126" spans="1:12" ht="12.75">
      <c r="A126" s="7" t="s">
        <v>153</v>
      </c>
      <c r="B126" s="7" t="s">
        <v>154</v>
      </c>
      <c r="C126" s="8">
        <v>16109</v>
      </c>
      <c r="D126" s="7" t="s">
        <v>158</v>
      </c>
      <c r="E126" s="9">
        <f t="shared" si="22"/>
        <v>356</v>
      </c>
      <c r="F126" s="8">
        <v>1</v>
      </c>
      <c r="G126" s="8">
        <v>5</v>
      </c>
      <c r="H126" s="8">
        <v>126</v>
      </c>
      <c r="I126" s="8">
        <v>35</v>
      </c>
      <c r="J126" s="8">
        <v>195</v>
      </c>
      <c r="K126" s="11">
        <f t="shared" si="23"/>
        <v>161</v>
      </c>
      <c r="L126" s="12">
        <f t="shared" si="24"/>
        <v>0.45224719101123595</v>
      </c>
    </row>
    <row r="127" spans="1:12" ht="12.75">
      <c r="A127" s="7" t="s">
        <v>153</v>
      </c>
      <c r="B127" s="7" t="s">
        <v>154</v>
      </c>
      <c r="C127" s="8">
        <v>16110</v>
      </c>
      <c r="D127" s="7" t="s">
        <v>159</v>
      </c>
      <c r="E127" s="9">
        <f t="shared" si="22"/>
        <v>31</v>
      </c>
      <c r="F127" s="10" t="s">
        <v>14</v>
      </c>
      <c r="G127" s="10" t="s">
        <v>145</v>
      </c>
      <c r="H127" s="8">
        <v>13</v>
      </c>
      <c r="I127" s="8">
        <v>0</v>
      </c>
      <c r="J127" s="8">
        <v>18</v>
      </c>
      <c r="K127" s="11">
        <f t="shared" si="23"/>
        <v>13</v>
      </c>
      <c r="L127" s="12">
        <f t="shared" si="24"/>
        <v>0.41935483870967744</v>
      </c>
    </row>
    <row r="128" spans="1:12" ht="12.75">
      <c r="A128" s="7" t="s">
        <v>153</v>
      </c>
      <c r="B128" s="7" t="s">
        <v>154</v>
      </c>
      <c r="C128" s="8">
        <v>16111</v>
      </c>
      <c r="D128" s="7" t="s">
        <v>160</v>
      </c>
      <c r="E128" s="9">
        <f t="shared" si="22"/>
        <v>680</v>
      </c>
      <c r="F128" s="8">
        <v>6</v>
      </c>
      <c r="G128" s="8">
        <v>8</v>
      </c>
      <c r="H128" s="8">
        <v>271</v>
      </c>
      <c r="I128" s="8">
        <v>73</v>
      </c>
      <c r="J128" s="8">
        <v>336</v>
      </c>
      <c r="K128" s="11">
        <f t="shared" si="23"/>
        <v>344</v>
      </c>
      <c r="L128" s="12">
        <f t="shared" si="24"/>
        <v>0.5058823529411764</v>
      </c>
    </row>
    <row r="129" spans="1:12" ht="12.75">
      <c r="A129" s="7" t="s">
        <v>153</v>
      </c>
      <c r="B129" s="7" t="s">
        <v>154</v>
      </c>
      <c r="C129" s="8">
        <v>16112</v>
      </c>
      <c r="D129" s="7" t="s">
        <v>161</v>
      </c>
      <c r="E129" s="9">
        <f t="shared" si="22"/>
        <v>927</v>
      </c>
      <c r="F129" s="8">
        <v>9</v>
      </c>
      <c r="G129" s="8">
        <v>12</v>
      </c>
      <c r="H129" s="8">
        <v>299</v>
      </c>
      <c r="I129" s="8">
        <v>105</v>
      </c>
      <c r="J129" s="8">
        <v>523</v>
      </c>
      <c r="K129" s="11">
        <f t="shared" si="23"/>
        <v>404</v>
      </c>
      <c r="L129" s="12">
        <f t="shared" si="24"/>
        <v>0.43581445523193096</v>
      </c>
    </row>
    <row r="130" spans="1:12" ht="13.5" thickBot="1">
      <c r="A130" s="7" t="s">
        <v>153</v>
      </c>
      <c r="B130" s="7" t="s">
        <v>154</v>
      </c>
      <c r="C130" s="8">
        <v>16114</v>
      </c>
      <c r="D130" s="7" t="s">
        <v>162</v>
      </c>
      <c r="E130" s="14">
        <f t="shared" si="22"/>
        <v>225</v>
      </c>
      <c r="F130" s="10" t="s">
        <v>14</v>
      </c>
      <c r="G130" s="10" t="s">
        <v>43</v>
      </c>
      <c r="H130" s="13">
        <v>41</v>
      </c>
      <c r="I130" s="13">
        <v>4</v>
      </c>
      <c r="J130" s="8">
        <v>180</v>
      </c>
      <c r="K130" s="29">
        <f t="shared" si="23"/>
        <v>45</v>
      </c>
      <c r="L130" s="12">
        <f t="shared" si="24"/>
        <v>0.2</v>
      </c>
    </row>
    <row r="131" spans="1:12" s="39" customFormat="1" ht="12.75">
      <c r="A131" s="31"/>
      <c r="B131" s="106" t="s">
        <v>163</v>
      </c>
      <c r="C131" s="94">
        <f>COUNT(C123:C130)</f>
        <v>8</v>
      </c>
      <c r="D131" s="93" t="s">
        <v>22</v>
      </c>
      <c r="E131" s="82">
        <f>SUBTOTAL(9,E123:E130)</f>
        <v>3075</v>
      </c>
      <c r="F131" s="82"/>
      <c r="G131" s="82"/>
      <c r="H131" s="82">
        <f>SUBTOTAL(9,H123:H130)</f>
        <v>1085</v>
      </c>
      <c r="I131" s="82">
        <f>SUBTOTAL(9,I123:I130)</f>
        <v>287</v>
      </c>
      <c r="J131" s="82">
        <f>SUBTOTAL(9,J123:J130)</f>
        <v>1703</v>
      </c>
      <c r="K131" s="82">
        <f>SUBTOTAL(9,K123:K130)</f>
        <v>1372</v>
      </c>
      <c r="L131" s="105">
        <f>K131/E131</f>
        <v>0.4461788617886179</v>
      </c>
    </row>
    <row r="132" spans="3:7" ht="12.75">
      <c r="C132" s="8"/>
      <c r="G132" s="8"/>
    </row>
    <row r="133" spans="1:12" ht="12.75">
      <c r="A133" s="7" t="s">
        <v>164</v>
      </c>
      <c r="B133" s="7" t="s">
        <v>165</v>
      </c>
      <c r="C133" s="8">
        <v>17106</v>
      </c>
      <c r="D133" s="7" t="s">
        <v>166</v>
      </c>
      <c r="E133" s="9">
        <f aca="true" t="shared" si="25" ref="E133:E138">+H133+I133+J133</f>
        <v>331</v>
      </c>
      <c r="F133" s="10" t="s">
        <v>14</v>
      </c>
      <c r="G133" s="8">
        <v>5</v>
      </c>
      <c r="H133" s="8">
        <v>74</v>
      </c>
      <c r="I133" s="8">
        <v>18</v>
      </c>
      <c r="J133" s="8">
        <v>239</v>
      </c>
      <c r="K133" s="11">
        <f aca="true" t="shared" si="26" ref="K133:K138">+H133+I133</f>
        <v>92</v>
      </c>
      <c r="L133" s="12">
        <f aca="true" t="shared" si="27" ref="L133:L139">K133/E133</f>
        <v>0.27794561933534745</v>
      </c>
    </row>
    <row r="134" spans="1:12" ht="12.75">
      <c r="A134" s="7" t="s">
        <v>164</v>
      </c>
      <c r="B134" s="7" t="s">
        <v>165</v>
      </c>
      <c r="C134" s="8">
        <v>17109</v>
      </c>
      <c r="D134" s="7" t="s">
        <v>167</v>
      </c>
      <c r="E134" s="9">
        <f t="shared" si="25"/>
        <v>342</v>
      </c>
      <c r="F134" s="10" t="s">
        <v>20</v>
      </c>
      <c r="G134" s="8">
        <v>5</v>
      </c>
      <c r="H134" s="8">
        <v>34</v>
      </c>
      <c r="I134" s="8">
        <v>8</v>
      </c>
      <c r="J134" s="8">
        <v>300</v>
      </c>
      <c r="K134" s="11">
        <f t="shared" si="26"/>
        <v>42</v>
      </c>
      <c r="L134" s="12">
        <f t="shared" si="27"/>
        <v>0.12280701754385964</v>
      </c>
    </row>
    <row r="135" spans="1:12" ht="12.75">
      <c r="A135" s="7" t="s">
        <v>164</v>
      </c>
      <c r="B135" s="7" t="s">
        <v>165</v>
      </c>
      <c r="C135" s="8">
        <v>17110</v>
      </c>
      <c r="D135" s="7" t="s">
        <v>168</v>
      </c>
      <c r="E135" s="9">
        <f t="shared" si="25"/>
        <v>1054</v>
      </c>
      <c r="F135" s="8">
        <v>9</v>
      </c>
      <c r="G135" s="8">
        <v>12</v>
      </c>
      <c r="H135" s="8">
        <v>186</v>
      </c>
      <c r="I135" s="8">
        <v>43</v>
      </c>
      <c r="J135" s="8">
        <v>825</v>
      </c>
      <c r="K135" s="11">
        <f t="shared" si="26"/>
        <v>229</v>
      </c>
      <c r="L135" s="12">
        <f t="shared" si="27"/>
        <v>0.21726755218216318</v>
      </c>
    </row>
    <row r="136" spans="1:12" ht="12.75">
      <c r="A136" s="7" t="s">
        <v>164</v>
      </c>
      <c r="B136" s="7" t="s">
        <v>165</v>
      </c>
      <c r="C136" s="8">
        <v>17112</v>
      </c>
      <c r="D136" s="7" t="s">
        <v>169</v>
      </c>
      <c r="E136" s="9">
        <f t="shared" si="25"/>
        <v>279</v>
      </c>
      <c r="F136" s="10" t="s">
        <v>20</v>
      </c>
      <c r="G136" s="8">
        <v>5</v>
      </c>
      <c r="H136" s="8">
        <v>53</v>
      </c>
      <c r="I136" s="8">
        <v>18</v>
      </c>
      <c r="J136" s="8">
        <v>208</v>
      </c>
      <c r="K136" s="11">
        <f t="shared" si="26"/>
        <v>71</v>
      </c>
      <c r="L136" s="12">
        <f t="shared" si="27"/>
        <v>0.25448028673835127</v>
      </c>
    </row>
    <row r="137" spans="1:12" ht="12.75">
      <c r="A137" s="7" t="s">
        <v>164</v>
      </c>
      <c r="B137" s="7" t="s">
        <v>165</v>
      </c>
      <c r="C137" s="8">
        <v>17113</v>
      </c>
      <c r="D137" s="7" t="s">
        <v>170</v>
      </c>
      <c r="E137" s="9">
        <f t="shared" si="25"/>
        <v>425</v>
      </c>
      <c r="F137" s="10" t="s">
        <v>14</v>
      </c>
      <c r="G137" s="8">
        <v>5</v>
      </c>
      <c r="H137" s="8">
        <v>142</v>
      </c>
      <c r="I137" s="8">
        <v>15</v>
      </c>
      <c r="J137" s="8">
        <v>268</v>
      </c>
      <c r="K137" s="11">
        <f t="shared" si="26"/>
        <v>157</v>
      </c>
      <c r="L137" s="12">
        <f t="shared" si="27"/>
        <v>0.36941176470588233</v>
      </c>
    </row>
    <row r="138" spans="1:12" ht="13.5" thickBot="1">
      <c r="A138" s="7" t="s">
        <v>164</v>
      </c>
      <c r="B138" s="7" t="s">
        <v>165</v>
      </c>
      <c r="C138" s="8">
        <v>17117</v>
      </c>
      <c r="D138" s="7" t="s">
        <v>171</v>
      </c>
      <c r="E138" s="14">
        <f t="shared" si="25"/>
        <v>736</v>
      </c>
      <c r="F138" s="8">
        <v>6</v>
      </c>
      <c r="G138" s="8">
        <v>8</v>
      </c>
      <c r="H138" s="13">
        <v>145</v>
      </c>
      <c r="I138" s="13">
        <v>48</v>
      </c>
      <c r="J138" s="13">
        <v>543</v>
      </c>
      <c r="K138" s="11">
        <f t="shared" si="26"/>
        <v>193</v>
      </c>
      <c r="L138" s="12">
        <f t="shared" si="27"/>
        <v>0.26222826086956524</v>
      </c>
    </row>
    <row r="139" spans="1:12" s="39" customFormat="1" ht="12.75">
      <c r="A139" s="107"/>
      <c r="B139" s="108" t="s">
        <v>172</v>
      </c>
      <c r="C139" s="94">
        <f>COUNT(C133:C138)</f>
        <v>6</v>
      </c>
      <c r="D139" s="93" t="s">
        <v>22</v>
      </c>
      <c r="E139" s="82">
        <f>SUBTOTAL(9,E133:E138)</f>
        <v>3167</v>
      </c>
      <c r="F139" s="104"/>
      <c r="G139" s="104"/>
      <c r="H139" s="82">
        <f>SUBTOTAL(9,H133:H138)</f>
        <v>634</v>
      </c>
      <c r="I139" s="82">
        <f>SUBTOTAL(9,I133:I138)</f>
        <v>150</v>
      </c>
      <c r="J139" s="84">
        <f>SUBTOTAL(9,J133:J138)</f>
        <v>2383</v>
      </c>
      <c r="K139" s="82">
        <f>SUBTOTAL(9,K133:K138)</f>
        <v>784</v>
      </c>
      <c r="L139" s="105">
        <f t="shared" si="27"/>
        <v>0.24755288916956109</v>
      </c>
    </row>
    <row r="140" spans="3:7" ht="12.75">
      <c r="C140" s="8"/>
      <c r="G140" s="8"/>
    </row>
    <row r="141" spans="1:12" s="39" customFormat="1" ht="13.5" thickBot="1">
      <c r="A141" s="109"/>
      <c r="B141" s="110" t="s">
        <v>173</v>
      </c>
      <c r="C141" s="111">
        <v>17115</v>
      </c>
      <c r="D141" s="110" t="s">
        <v>174</v>
      </c>
      <c r="E141" s="14">
        <f>+H141+I141+J141</f>
        <v>59</v>
      </c>
      <c r="F141" s="111" t="s">
        <v>14</v>
      </c>
      <c r="G141" s="111">
        <v>9</v>
      </c>
      <c r="H141" s="112">
        <v>37</v>
      </c>
      <c r="I141" s="112">
        <v>3</v>
      </c>
      <c r="J141" s="112">
        <v>19</v>
      </c>
      <c r="K141" s="113">
        <f>+H141+I141</f>
        <v>40</v>
      </c>
      <c r="L141" s="30">
        <f>K141/E141</f>
        <v>0.6779661016949152</v>
      </c>
    </row>
    <row r="142" spans="1:12" ht="12.75">
      <c r="A142" s="114"/>
      <c r="B142" s="114"/>
      <c r="C142" s="115">
        <v>1</v>
      </c>
      <c r="D142" s="116" t="s">
        <v>175</v>
      </c>
      <c r="E142" s="117">
        <f>SUBTOTAL(9,E141)</f>
        <v>59</v>
      </c>
      <c r="F142" s="118"/>
      <c r="G142" s="118"/>
      <c r="H142" s="117">
        <f>SUBTOTAL(9,H141)</f>
        <v>37</v>
      </c>
      <c r="I142" s="117">
        <f>SUBTOTAL(9,I141)</f>
        <v>3</v>
      </c>
      <c r="J142" s="119"/>
      <c r="K142" s="117">
        <f>SUBTOTAL(9,K141)</f>
        <v>40</v>
      </c>
      <c r="L142" s="120">
        <f>K142/E142</f>
        <v>0.6779661016949152</v>
      </c>
    </row>
    <row r="143" spans="3:12" ht="9" customHeight="1">
      <c r="C143" s="8"/>
      <c r="E143" s="9"/>
      <c r="F143" s="11"/>
      <c r="G143" s="11"/>
      <c r="H143" s="11"/>
      <c r="I143" s="11"/>
      <c r="J143" s="11"/>
      <c r="K143" s="11"/>
      <c r="L143" s="7"/>
    </row>
    <row r="144" spans="2:12" ht="13.5" thickBot="1">
      <c r="B144" s="7" t="s">
        <v>176</v>
      </c>
      <c r="C144" s="13">
        <v>17336</v>
      </c>
      <c r="D144" s="7" t="s">
        <v>177</v>
      </c>
      <c r="E144" s="14">
        <f>+H144+I144+J144</f>
        <v>36</v>
      </c>
      <c r="F144" s="11" t="s">
        <v>91</v>
      </c>
      <c r="G144" s="11">
        <v>12</v>
      </c>
      <c r="H144" s="29">
        <v>28</v>
      </c>
      <c r="I144" s="29">
        <v>3</v>
      </c>
      <c r="J144" s="29">
        <v>5</v>
      </c>
      <c r="K144" s="85">
        <f>+H144+I144</f>
        <v>31</v>
      </c>
      <c r="L144" s="30">
        <f>K144/E144</f>
        <v>0.8611111111111112</v>
      </c>
    </row>
    <row r="145" spans="1:12" ht="12.75">
      <c r="A145" s="86"/>
      <c r="B145" s="86"/>
      <c r="C145" s="87">
        <f>COUNT(C144)</f>
        <v>1</v>
      </c>
      <c r="D145" s="88" t="s">
        <v>92</v>
      </c>
      <c r="E145" s="89">
        <f>SUBTOTAL(9,E144)</f>
        <v>36</v>
      </c>
      <c r="F145" s="90"/>
      <c r="G145" s="90"/>
      <c r="H145" s="89">
        <f>SUBTOTAL(9,H144)</f>
        <v>28</v>
      </c>
      <c r="I145" s="89">
        <f>SUBTOTAL(9,I144)</f>
        <v>3</v>
      </c>
      <c r="J145" s="90"/>
      <c r="K145" s="89">
        <f>SUBTOTAL(9,K144)</f>
        <v>31</v>
      </c>
      <c r="L145" s="91">
        <f>K145/E145</f>
        <v>0.8611111111111112</v>
      </c>
    </row>
    <row r="146" spans="3:12" ht="12.75">
      <c r="C146" s="8"/>
      <c r="E146" s="9"/>
      <c r="F146" s="11"/>
      <c r="G146" s="11"/>
      <c r="H146" s="11"/>
      <c r="I146" s="11"/>
      <c r="J146" s="11"/>
      <c r="K146" s="11"/>
      <c r="L146" s="7"/>
    </row>
    <row r="147" spans="1:12" s="60" customFormat="1" ht="12.75">
      <c r="A147" s="53"/>
      <c r="B147" s="54" t="s">
        <v>178</v>
      </c>
      <c r="C147" s="55">
        <f>+C139+C142+C145</f>
        <v>8</v>
      </c>
      <c r="D147" s="56" t="s">
        <v>179</v>
      </c>
      <c r="E147" s="57">
        <f>SUBTOTAL(9,E133:E146)</f>
        <v>3262</v>
      </c>
      <c r="F147" s="58"/>
      <c r="G147" s="58"/>
      <c r="H147" s="57">
        <f>SUBTOTAL(9,H133:H146)</f>
        <v>699</v>
      </c>
      <c r="I147" s="57">
        <f>SUBTOTAL(9,I133:I146)</f>
        <v>156</v>
      </c>
      <c r="J147" s="55"/>
      <c r="K147" s="57">
        <f>SUBTOTAL(9,K133:K146)</f>
        <v>855</v>
      </c>
      <c r="L147" s="59">
        <f>K147/E147</f>
        <v>0.26210913549969345</v>
      </c>
    </row>
    <row r="148" spans="3:7" ht="12.75">
      <c r="C148" s="8"/>
      <c r="G148" s="8"/>
    </row>
    <row r="149" spans="1:12" ht="13.5" thickBot="1">
      <c r="A149" s="7" t="s">
        <v>180</v>
      </c>
      <c r="B149" s="7" t="s">
        <v>181</v>
      </c>
      <c r="C149" s="8">
        <v>17701</v>
      </c>
      <c r="D149" s="7" t="s">
        <v>182</v>
      </c>
      <c r="E149" s="14">
        <f>+H149+I149+J149</f>
        <v>834</v>
      </c>
      <c r="F149" s="8">
        <v>9</v>
      </c>
      <c r="G149" s="8">
        <v>12</v>
      </c>
      <c r="H149" s="13">
        <v>476</v>
      </c>
      <c r="I149" s="13">
        <v>89</v>
      </c>
      <c r="J149" s="8">
        <v>269</v>
      </c>
      <c r="K149" s="29">
        <f>+H149+I149</f>
        <v>565</v>
      </c>
      <c r="L149" s="30">
        <f>K149/E149</f>
        <v>0.6774580335731415</v>
      </c>
    </row>
    <row r="150" spans="1:12" ht="12.75">
      <c r="A150" s="121"/>
      <c r="B150" s="121"/>
      <c r="C150" s="122">
        <f>COUNT(C149)</f>
        <v>1</v>
      </c>
      <c r="D150" s="123" t="s">
        <v>183</v>
      </c>
      <c r="E150" s="124">
        <f>SUBTOTAL(9,E149)</f>
        <v>834</v>
      </c>
      <c r="F150" s="125"/>
      <c r="G150" s="125"/>
      <c r="H150" s="126">
        <f>SUBTOTAL(9,H149)</f>
        <v>476</v>
      </c>
      <c r="I150" s="126">
        <f>SUBTOTAL(9,I149)</f>
        <v>89</v>
      </c>
      <c r="J150" s="126">
        <f>SUBTOTAL(9,J149)</f>
        <v>269</v>
      </c>
      <c r="K150" s="126">
        <f>SUBTOTAL(9,K149)</f>
        <v>565</v>
      </c>
      <c r="L150" s="127">
        <f>K150/E150</f>
        <v>0.6774580335731415</v>
      </c>
    </row>
    <row r="151" spans="3:7" ht="12.75">
      <c r="C151" s="8"/>
      <c r="G151" s="8"/>
    </row>
    <row r="152" spans="1:12" ht="13.5" thickBot="1">
      <c r="A152" s="7" t="s">
        <v>184</v>
      </c>
      <c r="B152" s="7" t="s">
        <v>185</v>
      </c>
      <c r="C152" s="8">
        <v>18101</v>
      </c>
      <c r="D152" s="7" t="s">
        <v>186</v>
      </c>
      <c r="E152" s="14">
        <f>+H152+I152+J152</f>
        <v>277</v>
      </c>
      <c r="F152" s="10" t="s">
        <v>43</v>
      </c>
      <c r="G152" s="8">
        <v>8</v>
      </c>
      <c r="H152" s="13">
        <v>44</v>
      </c>
      <c r="I152" s="13">
        <v>0</v>
      </c>
      <c r="J152" s="8">
        <v>233</v>
      </c>
      <c r="K152" s="29">
        <f>+H152+I152</f>
        <v>44</v>
      </c>
      <c r="L152" s="12">
        <f>K152/E152</f>
        <v>0.1588447653429603</v>
      </c>
    </row>
    <row r="153" spans="1:12" s="39" customFormat="1" ht="12.75">
      <c r="A153" s="92"/>
      <c r="B153" s="93" t="s">
        <v>187</v>
      </c>
      <c r="C153" s="94">
        <f>COUNT(C152)</f>
        <v>1</v>
      </c>
      <c r="D153" s="93" t="s">
        <v>22</v>
      </c>
      <c r="E153" s="104">
        <f>SUBTOTAL(9,E152)</f>
        <v>277</v>
      </c>
      <c r="F153" s="83"/>
      <c r="G153" s="83"/>
      <c r="H153" s="104">
        <f>SUBTOTAL(9,H152)</f>
        <v>44</v>
      </c>
      <c r="I153" s="104">
        <f>SUBTOTAL(9,I152)</f>
        <v>0</v>
      </c>
      <c r="J153" s="104">
        <f>SUBTOTAL(9,J152)</f>
        <v>233</v>
      </c>
      <c r="K153" s="104">
        <f>SUBTOTAL(9,K152)</f>
        <v>44</v>
      </c>
      <c r="L153" s="105">
        <f>K153/E153</f>
        <v>0.1588447653429603</v>
      </c>
    </row>
    <row r="154" spans="3:7" ht="11.25" customHeight="1">
      <c r="C154" s="8"/>
      <c r="G154" s="8"/>
    </row>
    <row r="155" spans="1:12" ht="12.75">
      <c r="A155" s="7" t="s">
        <v>188</v>
      </c>
      <c r="B155" s="7" t="s">
        <v>189</v>
      </c>
      <c r="C155" s="8">
        <v>19106</v>
      </c>
      <c r="D155" s="7" t="s">
        <v>190</v>
      </c>
      <c r="E155" s="9">
        <f>+H155+I155+J155</f>
        <v>397</v>
      </c>
      <c r="F155" s="10" t="s">
        <v>14</v>
      </c>
      <c r="G155" s="8">
        <v>3</v>
      </c>
      <c r="H155" s="8">
        <v>69</v>
      </c>
      <c r="I155" s="8">
        <v>22</v>
      </c>
      <c r="J155" s="8">
        <v>306</v>
      </c>
      <c r="K155" s="11">
        <f>+H155+I155</f>
        <v>91</v>
      </c>
      <c r="L155" s="12">
        <f aca="true" t="shared" si="28" ref="L155:L160">K155/E155</f>
        <v>0.22921914357682618</v>
      </c>
    </row>
    <row r="156" spans="1:12" ht="12.75">
      <c r="A156" s="7" t="s">
        <v>188</v>
      </c>
      <c r="B156" s="7" t="s">
        <v>189</v>
      </c>
      <c r="C156" s="8">
        <v>19107</v>
      </c>
      <c r="D156" s="7" t="s">
        <v>191</v>
      </c>
      <c r="E156" s="9">
        <f>+H156+I156+J156</f>
        <v>371</v>
      </c>
      <c r="F156" s="10" t="s">
        <v>43</v>
      </c>
      <c r="G156" s="8">
        <v>3</v>
      </c>
      <c r="H156" s="8">
        <v>104</v>
      </c>
      <c r="I156" s="8">
        <v>40</v>
      </c>
      <c r="J156" s="8">
        <v>227</v>
      </c>
      <c r="K156" s="11">
        <f>+H156+I156</f>
        <v>144</v>
      </c>
      <c r="L156" s="12">
        <f t="shared" si="28"/>
        <v>0.3881401617250674</v>
      </c>
    </row>
    <row r="157" spans="1:12" ht="12.75">
      <c r="A157" s="7" t="s">
        <v>188</v>
      </c>
      <c r="B157" s="7" t="s">
        <v>189</v>
      </c>
      <c r="C157" s="8">
        <v>19111</v>
      </c>
      <c r="D157" s="7" t="s">
        <v>192</v>
      </c>
      <c r="E157" s="9">
        <f>+H157+I157+J157</f>
        <v>727</v>
      </c>
      <c r="F157" s="8">
        <v>9</v>
      </c>
      <c r="G157" s="8">
        <v>12</v>
      </c>
      <c r="H157" s="8">
        <v>139</v>
      </c>
      <c r="I157" s="8">
        <v>42</v>
      </c>
      <c r="J157" s="8">
        <v>546</v>
      </c>
      <c r="K157" s="11">
        <f>+H157+I157</f>
        <v>181</v>
      </c>
      <c r="L157" s="12">
        <f t="shared" si="28"/>
        <v>0.24896836313617607</v>
      </c>
    </row>
    <row r="158" spans="1:12" ht="12.75">
      <c r="A158" s="7" t="s">
        <v>188</v>
      </c>
      <c r="B158" s="7" t="s">
        <v>189</v>
      </c>
      <c r="C158" s="8">
        <v>19114</v>
      </c>
      <c r="D158" s="7" t="s">
        <v>193</v>
      </c>
      <c r="E158" s="9">
        <f>+H158+I158+J158</f>
        <v>711</v>
      </c>
      <c r="F158" s="8">
        <v>5</v>
      </c>
      <c r="G158" s="8">
        <v>8</v>
      </c>
      <c r="H158" s="8">
        <v>175</v>
      </c>
      <c r="I158" s="8">
        <v>59</v>
      </c>
      <c r="J158" s="8">
        <v>477</v>
      </c>
      <c r="K158" s="11">
        <f>+H158+I158</f>
        <v>234</v>
      </c>
      <c r="L158" s="12">
        <f t="shared" si="28"/>
        <v>0.3291139240506329</v>
      </c>
    </row>
    <row r="159" spans="1:12" ht="13.5" thickBot="1">
      <c r="A159" s="7" t="s">
        <v>188</v>
      </c>
      <c r="B159" s="7" t="s">
        <v>189</v>
      </c>
      <c r="C159" s="8">
        <v>19117</v>
      </c>
      <c r="D159" s="7" t="s">
        <v>194</v>
      </c>
      <c r="E159" s="14">
        <f>+H159+I159+J159</f>
        <v>173</v>
      </c>
      <c r="F159" s="8">
        <v>4</v>
      </c>
      <c r="G159" s="8">
        <v>4</v>
      </c>
      <c r="H159" s="13">
        <v>40</v>
      </c>
      <c r="I159" s="13">
        <v>14</v>
      </c>
      <c r="J159" s="8">
        <v>119</v>
      </c>
      <c r="K159" s="29">
        <f>+H159+I159</f>
        <v>54</v>
      </c>
      <c r="L159" s="30">
        <f t="shared" si="28"/>
        <v>0.31213872832369943</v>
      </c>
    </row>
    <row r="160" spans="1:12" s="39" customFormat="1" ht="12.75">
      <c r="A160" s="31"/>
      <c r="B160" s="106" t="s">
        <v>195</v>
      </c>
      <c r="C160" s="94">
        <f>COUNT(C155:C159)</f>
        <v>5</v>
      </c>
      <c r="D160" s="93" t="s">
        <v>22</v>
      </c>
      <c r="E160" s="82">
        <f>SUBTOTAL(9,E155:E159)</f>
        <v>2379</v>
      </c>
      <c r="F160" s="104"/>
      <c r="G160" s="104"/>
      <c r="H160" s="82">
        <f>SUBTOTAL(9,H155:H159)</f>
        <v>527</v>
      </c>
      <c r="I160" s="82">
        <f>SUBTOTAL(9,I155:I159)</f>
        <v>177</v>
      </c>
      <c r="J160" s="82">
        <f>SUBTOTAL(9,J155:J159)</f>
        <v>1675</v>
      </c>
      <c r="K160" s="82">
        <f>SUBTOTAL(9,K155:K159)</f>
        <v>704</v>
      </c>
      <c r="L160" s="128">
        <f t="shared" si="28"/>
        <v>0.2959226565783943</v>
      </c>
    </row>
    <row r="161" spans="3:7" ht="10.5" customHeight="1">
      <c r="C161" s="8"/>
      <c r="G161" s="8"/>
    </row>
    <row r="162" spans="1:12" ht="12.75">
      <c r="A162" s="7" t="s">
        <v>196</v>
      </c>
      <c r="B162" s="7" t="s">
        <v>197</v>
      </c>
      <c r="C162" s="8">
        <v>20102</v>
      </c>
      <c r="D162" s="7" t="s">
        <v>198</v>
      </c>
      <c r="E162" s="9">
        <f>+H162+I162+J162</f>
        <v>552</v>
      </c>
      <c r="F162" s="10" t="s">
        <v>14</v>
      </c>
      <c r="G162" s="8">
        <v>4</v>
      </c>
      <c r="H162" s="8">
        <v>129</v>
      </c>
      <c r="I162" s="8">
        <v>12</v>
      </c>
      <c r="J162" s="8">
        <v>411</v>
      </c>
      <c r="K162" s="11">
        <f>+H162+I162</f>
        <v>141</v>
      </c>
      <c r="L162" s="12">
        <f>K162/E162</f>
        <v>0.2554347826086957</v>
      </c>
    </row>
    <row r="163" spans="1:12" ht="12.75">
      <c r="A163" s="7" t="s">
        <v>196</v>
      </c>
      <c r="B163" s="7" t="s">
        <v>197</v>
      </c>
      <c r="C163" s="8">
        <v>20103</v>
      </c>
      <c r="D163" s="7" t="s">
        <v>199</v>
      </c>
      <c r="E163" s="9">
        <f>+H163+I163+J163</f>
        <v>423</v>
      </c>
      <c r="F163" s="8">
        <v>5</v>
      </c>
      <c r="G163" s="8">
        <v>8</v>
      </c>
      <c r="H163" s="8">
        <v>81</v>
      </c>
      <c r="I163" s="8">
        <v>16</v>
      </c>
      <c r="J163" s="8">
        <v>326</v>
      </c>
      <c r="K163" s="11">
        <f>+H163+I163</f>
        <v>97</v>
      </c>
      <c r="L163" s="12">
        <f>K163/E163</f>
        <v>0.2293144208037825</v>
      </c>
    </row>
    <row r="164" spans="1:12" ht="13.5" thickBot="1">
      <c r="A164" s="7" t="s">
        <v>196</v>
      </c>
      <c r="B164" s="7" t="s">
        <v>197</v>
      </c>
      <c r="C164" s="8">
        <v>20104</v>
      </c>
      <c r="D164" s="7" t="s">
        <v>200</v>
      </c>
      <c r="E164" s="14">
        <f>+H164+I164+J164</f>
        <v>460</v>
      </c>
      <c r="F164" s="8">
        <v>9</v>
      </c>
      <c r="G164" s="8">
        <v>12</v>
      </c>
      <c r="H164" s="13">
        <v>70</v>
      </c>
      <c r="I164" s="13">
        <v>14</v>
      </c>
      <c r="J164" s="8">
        <v>376</v>
      </c>
      <c r="K164" s="29">
        <f>+H164+I164</f>
        <v>84</v>
      </c>
      <c r="L164" s="30">
        <f>K164/E164</f>
        <v>0.1826086956521739</v>
      </c>
    </row>
    <row r="165" spans="1:12" s="39" customFormat="1" ht="12.75">
      <c r="A165" s="61"/>
      <c r="B165" s="62" t="s">
        <v>201</v>
      </c>
      <c r="C165" s="94">
        <f>COUNT(C162:C164)</f>
        <v>3</v>
      </c>
      <c r="D165" s="93" t="s">
        <v>22</v>
      </c>
      <c r="E165" s="82">
        <f>SUBTOTAL(9,E162:E164)</f>
        <v>1435</v>
      </c>
      <c r="F165" s="83"/>
      <c r="G165" s="83"/>
      <c r="H165" s="104">
        <f>SUBTOTAL(9,H162:H164)</f>
        <v>280</v>
      </c>
      <c r="I165" s="104">
        <f>SUBTOTAL(9,I162:I164)</f>
        <v>42</v>
      </c>
      <c r="J165" s="104">
        <f>SUBTOTAL(9,J162:J164)</f>
        <v>1113</v>
      </c>
      <c r="K165" s="104">
        <f>SUBTOTAL(9,K162:K164)</f>
        <v>322</v>
      </c>
      <c r="L165" s="128">
        <f>K165/E165</f>
        <v>0.22439024390243903</v>
      </c>
    </row>
    <row r="166" spans="2:7" ht="11.25" customHeight="1">
      <c r="B166" s="65"/>
      <c r="C166" s="8"/>
      <c r="G166" s="8"/>
    </row>
    <row r="167" spans="1:12" ht="12.75">
      <c r="A167" s="7" t="s">
        <v>202</v>
      </c>
      <c r="B167" s="7" t="s">
        <v>203</v>
      </c>
      <c r="C167" s="8">
        <v>21102</v>
      </c>
      <c r="D167" s="7" t="s">
        <v>204</v>
      </c>
      <c r="E167" s="9">
        <f aca="true" t="shared" si="29" ref="E167:E172">+H167+I167+J167</f>
        <v>236</v>
      </c>
      <c r="F167" s="10" t="s">
        <v>43</v>
      </c>
      <c r="G167" s="8">
        <v>4</v>
      </c>
      <c r="H167" s="8">
        <v>139</v>
      </c>
      <c r="I167" s="8">
        <v>22</v>
      </c>
      <c r="J167" s="8">
        <v>75</v>
      </c>
      <c r="K167" s="11">
        <f aca="true" t="shared" si="30" ref="K167:K172">+H167+I167</f>
        <v>161</v>
      </c>
      <c r="L167" s="12">
        <f aca="true" t="shared" si="31" ref="L167:L173">K167/E167</f>
        <v>0.6822033898305084</v>
      </c>
    </row>
    <row r="168" spans="1:12" ht="12.75">
      <c r="A168" s="7" t="s">
        <v>202</v>
      </c>
      <c r="B168" s="7" t="s">
        <v>203</v>
      </c>
      <c r="C168" s="8">
        <v>21106</v>
      </c>
      <c r="D168" s="7" t="s">
        <v>205</v>
      </c>
      <c r="E168" s="9">
        <f t="shared" si="29"/>
        <v>563</v>
      </c>
      <c r="F168" s="8">
        <v>5</v>
      </c>
      <c r="G168" s="8">
        <v>8</v>
      </c>
      <c r="H168" s="8">
        <v>349</v>
      </c>
      <c r="I168" s="8">
        <v>47</v>
      </c>
      <c r="J168" s="8">
        <v>167</v>
      </c>
      <c r="K168" s="11">
        <f t="shared" si="30"/>
        <v>396</v>
      </c>
      <c r="L168" s="12">
        <f t="shared" si="31"/>
        <v>0.7033747779751333</v>
      </c>
    </row>
    <row r="169" spans="1:12" ht="12.75">
      <c r="A169" s="7" t="s">
        <v>202</v>
      </c>
      <c r="B169" s="7" t="s">
        <v>203</v>
      </c>
      <c r="C169" s="8">
        <v>21110</v>
      </c>
      <c r="D169" s="7" t="s">
        <v>206</v>
      </c>
      <c r="E169" s="9">
        <f t="shared" si="29"/>
        <v>233</v>
      </c>
      <c r="F169" s="10" t="s">
        <v>43</v>
      </c>
      <c r="G169" s="8">
        <v>4</v>
      </c>
      <c r="H169" s="8">
        <v>205</v>
      </c>
      <c r="I169" s="8">
        <v>6</v>
      </c>
      <c r="J169" s="8">
        <v>22</v>
      </c>
      <c r="K169" s="11">
        <f t="shared" si="30"/>
        <v>211</v>
      </c>
      <c r="L169" s="12">
        <f t="shared" si="31"/>
        <v>0.9055793991416309</v>
      </c>
    </row>
    <row r="170" spans="1:12" ht="12.75">
      <c r="A170" s="7" t="s">
        <v>202</v>
      </c>
      <c r="B170" s="7" t="s">
        <v>203</v>
      </c>
      <c r="C170" s="8">
        <v>21111</v>
      </c>
      <c r="D170" s="7" t="s">
        <v>207</v>
      </c>
      <c r="E170" s="9">
        <f t="shared" si="29"/>
        <v>588</v>
      </c>
      <c r="F170" s="8">
        <v>9</v>
      </c>
      <c r="G170" s="8">
        <v>12</v>
      </c>
      <c r="H170" s="8">
        <v>274</v>
      </c>
      <c r="I170" s="8">
        <v>29</v>
      </c>
      <c r="J170" s="8">
        <v>285</v>
      </c>
      <c r="K170" s="11">
        <f t="shared" si="30"/>
        <v>303</v>
      </c>
      <c r="L170" s="12">
        <f t="shared" si="31"/>
        <v>0.5153061224489796</v>
      </c>
    </row>
    <row r="171" spans="1:12" ht="12.75">
      <c r="A171" s="7" t="s">
        <v>202</v>
      </c>
      <c r="B171" s="7" t="s">
        <v>203</v>
      </c>
      <c r="C171" s="8">
        <v>21112</v>
      </c>
      <c r="D171" s="7" t="s">
        <v>208</v>
      </c>
      <c r="E171" s="9">
        <f t="shared" si="29"/>
        <v>194</v>
      </c>
      <c r="F171" s="10" t="s">
        <v>43</v>
      </c>
      <c r="G171" s="8">
        <v>4</v>
      </c>
      <c r="H171" s="8">
        <v>90</v>
      </c>
      <c r="I171" s="8">
        <v>13</v>
      </c>
      <c r="J171" s="8">
        <v>91</v>
      </c>
      <c r="K171" s="11">
        <f t="shared" si="30"/>
        <v>103</v>
      </c>
      <c r="L171" s="12">
        <f t="shared" si="31"/>
        <v>0.5309278350515464</v>
      </c>
    </row>
    <row r="172" spans="1:12" ht="13.5" thickBot="1">
      <c r="A172" s="7" t="s">
        <v>202</v>
      </c>
      <c r="B172" s="7" t="s">
        <v>203</v>
      </c>
      <c r="C172" s="13">
        <v>21114</v>
      </c>
      <c r="D172" s="7" t="s">
        <v>209</v>
      </c>
      <c r="E172" s="14">
        <f t="shared" si="29"/>
        <v>243</v>
      </c>
      <c r="F172" s="10" t="s">
        <v>14</v>
      </c>
      <c r="G172" s="8">
        <v>4</v>
      </c>
      <c r="H172" s="13">
        <v>80</v>
      </c>
      <c r="I172" s="13">
        <v>25</v>
      </c>
      <c r="J172" s="8">
        <v>138</v>
      </c>
      <c r="K172" s="29">
        <f t="shared" si="30"/>
        <v>105</v>
      </c>
      <c r="L172" s="30">
        <f t="shared" si="31"/>
        <v>0.43209876543209874</v>
      </c>
    </row>
    <row r="173" spans="1:12" s="39" customFormat="1" ht="12.75">
      <c r="A173" s="61"/>
      <c r="B173" s="62" t="s">
        <v>210</v>
      </c>
      <c r="C173" s="94">
        <f>COUNT(C167:C172)</f>
        <v>6</v>
      </c>
      <c r="D173" s="93" t="s">
        <v>22</v>
      </c>
      <c r="E173" s="82">
        <f>SUBTOTAL(9,E167:E172)</f>
        <v>2057</v>
      </c>
      <c r="F173" s="83"/>
      <c r="G173" s="83"/>
      <c r="H173" s="82">
        <f>SUBTOTAL(9,H167:H172)</f>
        <v>1137</v>
      </c>
      <c r="I173" s="82">
        <f>SUBTOTAL(9,I167:I172)</f>
        <v>142</v>
      </c>
      <c r="J173" s="82">
        <f>SUBTOTAL(9,J167:J172)</f>
        <v>778</v>
      </c>
      <c r="K173" s="82">
        <f>SUBTOTAL(9,K167:K172)</f>
        <v>1279</v>
      </c>
      <c r="L173" s="128">
        <f t="shared" si="31"/>
        <v>0.6217792902284881</v>
      </c>
    </row>
    <row r="174" spans="3:7" ht="10.5" customHeight="1">
      <c r="C174" s="8"/>
      <c r="G174" s="8"/>
    </row>
    <row r="175" spans="1:12" ht="13.5" thickBot="1">
      <c r="A175" s="7" t="s">
        <v>211</v>
      </c>
      <c r="B175" s="7" t="s">
        <v>212</v>
      </c>
      <c r="C175" s="13">
        <v>22101</v>
      </c>
      <c r="D175" s="7" t="s">
        <v>213</v>
      </c>
      <c r="E175" s="14">
        <f>+H175+I175+J175</f>
        <v>111</v>
      </c>
      <c r="F175" s="10" t="s">
        <v>43</v>
      </c>
      <c r="G175" s="8">
        <v>12</v>
      </c>
      <c r="H175" s="13">
        <v>12</v>
      </c>
      <c r="I175" s="13">
        <v>1</v>
      </c>
      <c r="J175" s="8">
        <v>98</v>
      </c>
      <c r="K175" s="29">
        <f>+H175+I175</f>
        <v>13</v>
      </c>
      <c r="L175" s="30">
        <f>K175/E175</f>
        <v>0.11711711711711711</v>
      </c>
    </row>
    <row r="176" spans="1:12" s="39" customFormat="1" ht="12.75">
      <c r="A176" s="61"/>
      <c r="B176" s="62" t="s">
        <v>214</v>
      </c>
      <c r="C176" s="94">
        <f>COUNT(C175)</f>
        <v>1</v>
      </c>
      <c r="D176" s="93" t="s">
        <v>22</v>
      </c>
      <c r="E176" s="104">
        <f>SUBTOTAL(9,E175)</f>
        <v>111</v>
      </c>
      <c r="F176" s="83"/>
      <c r="G176" s="83"/>
      <c r="H176" s="104">
        <f>SUBTOTAL(9,H175)</f>
        <v>12</v>
      </c>
      <c r="I176" s="104">
        <f>SUBTOTAL(9,I175)</f>
        <v>1</v>
      </c>
      <c r="J176" s="104">
        <f>SUBTOTAL(9,J175)</f>
        <v>98</v>
      </c>
      <c r="K176" s="104">
        <f>SUBTOTAL(9,K175)</f>
        <v>13</v>
      </c>
      <c r="L176" s="128">
        <f>K176/E176</f>
        <v>0.11711711711711711</v>
      </c>
    </row>
    <row r="177" spans="3:7" ht="10.5" customHeight="1">
      <c r="C177" s="8"/>
      <c r="G177" s="8"/>
    </row>
    <row r="178" spans="1:12" ht="12.75">
      <c r="A178" s="7" t="s">
        <v>215</v>
      </c>
      <c r="B178" s="7" t="s">
        <v>216</v>
      </c>
      <c r="C178" s="8">
        <v>23105</v>
      </c>
      <c r="D178" s="7" t="s">
        <v>217</v>
      </c>
      <c r="E178" s="9">
        <f>+H178+I178+J178</f>
        <v>400</v>
      </c>
      <c r="F178" s="8">
        <v>6</v>
      </c>
      <c r="G178" s="8">
        <v>8</v>
      </c>
      <c r="H178" s="8">
        <v>45</v>
      </c>
      <c r="I178" s="8">
        <v>6</v>
      </c>
      <c r="J178" s="8">
        <v>349</v>
      </c>
      <c r="K178" s="11">
        <f>+H178+I178</f>
        <v>51</v>
      </c>
      <c r="L178" s="12">
        <f>K178/E178</f>
        <v>0.1275</v>
      </c>
    </row>
    <row r="179" spans="1:12" ht="12.75">
      <c r="A179" s="7" t="s">
        <v>215</v>
      </c>
      <c r="B179" s="7" t="s">
        <v>216</v>
      </c>
      <c r="C179" s="8">
        <v>23108</v>
      </c>
      <c r="D179" s="7" t="s">
        <v>218</v>
      </c>
      <c r="E179" s="9">
        <f aca="true" t="shared" si="32" ref="E179:E185">+H179+I179+J179</f>
        <v>1455</v>
      </c>
      <c r="F179" s="8">
        <v>9</v>
      </c>
      <c r="G179" s="8">
        <v>12</v>
      </c>
      <c r="H179" s="8">
        <v>170</v>
      </c>
      <c r="I179" s="8">
        <v>23</v>
      </c>
      <c r="J179" s="8">
        <v>1262</v>
      </c>
      <c r="K179" s="11">
        <f aca="true" t="shared" si="33" ref="K179:K185">+H179+I179</f>
        <v>193</v>
      </c>
      <c r="L179" s="12">
        <f aca="true" t="shared" si="34" ref="L179:L185">K179/E179</f>
        <v>0.13264604810996564</v>
      </c>
    </row>
    <row r="180" spans="1:12" ht="12.75">
      <c r="A180" s="7" t="s">
        <v>215</v>
      </c>
      <c r="B180" s="7" t="s">
        <v>216</v>
      </c>
      <c r="C180" s="8">
        <v>23109</v>
      </c>
      <c r="D180" s="7" t="s">
        <v>219</v>
      </c>
      <c r="E180" s="9">
        <f t="shared" si="32"/>
        <v>296</v>
      </c>
      <c r="F180" s="10" t="s">
        <v>14</v>
      </c>
      <c r="G180" s="8">
        <v>5</v>
      </c>
      <c r="H180" s="8">
        <v>86</v>
      </c>
      <c r="I180" s="8">
        <v>2</v>
      </c>
      <c r="J180" s="8">
        <v>208</v>
      </c>
      <c r="K180" s="11">
        <f t="shared" si="33"/>
        <v>88</v>
      </c>
      <c r="L180" s="12">
        <f t="shared" si="34"/>
        <v>0.2972972972972973</v>
      </c>
    </row>
    <row r="181" spans="1:12" ht="12.75">
      <c r="A181" s="7" t="s">
        <v>215</v>
      </c>
      <c r="B181" s="7" t="s">
        <v>216</v>
      </c>
      <c r="C181" s="8">
        <v>23110</v>
      </c>
      <c r="D181" s="7" t="s">
        <v>220</v>
      </c>
      <c r="E181" s="9">
        <f t="shared" si="32"/>
        <v>276</v>
      </c>
      <c r="F181" s="10" t="s">
        <v>20</v>
      </c>
      <c r="G181" s="8">
        <v>5</v>
      </c>
      <c r="H181" s="8">
        <v>52</v>
      </c>
      <c r="I181" s="8">
        <v>5</v>
      </c>
      <c r="J181" s="8">
        <v>219</v>
      </c>
      <c r="K181" s="11">
        <f t="shared" si="33"/>
        <v>57</v>
      </c>
      <c r="L181" s="12">
        <f t="shared" si="34"/>
        <v>0.20652173913043478</v>
      </c>
    </row>
    <row r="182" spans="1:12" ht="12.75">
      <c r="A182" s="7" t="s">
        <v>215</v>
      </c>
      <c r="B182" s="7" t="s">
        <v>216</v>
      </c>
      <c r="C182" s="8">
        <v>23111</v>
      </c>
      <c r="D182" s="7" t="s">
        <v>221</v>
      </c>
      <c r="E182" s="9">
        <f t="shared" si="32"/>
        <v>437</v>
      </c>
      <c r="F182" s="10" t="s">
        <v>20</v>
      </c>
      <c r="G182" s="8">
        <v>5</v>
      </c>
      <c r="H182" s="8">
        <v>47</v>
      </c>
      <c r="I182" s="8">
        <v>10</v>
      </c>
      <c r="J182" s="8">
        <v>380</v>
      </c>
      <c r="K182" s="11">
        <f t="shared" si="33"/>
        <v>57</v>
      </c>
      <c r="L182" s="12">
        <f t="shared" si="34"/>
        <v>0.13043478260869565</v>
      </c>
    </row>
    <row r="183" spans="1:12" ht="12.75">
      <c r="A183" s="7" t="s">
        <v>215</v>
      </c>
      <c r="B183" s="7" t="s">
        <v>216</v>
      </c>
      <c r="C183" s="8">
        <v>23112</v>
      </c>
      <c r="D183" s="7" t="s">
        <v>222</v>
      </c>
      <c r="E183" s="9">
        <f t="shared" si="32"/>
        <v>523</v>
      </c>
      <c r="F183" s="8">
        <v>6</v>
      </c>
      <c r="G183" s="8">
        <v>8</v>
      </c>
      <c r="H183" s="8">
        <v>125</v>
      </c>
      <c r="I183" s="8">
        <v>12</v>
      </c>
      <c r="J183" s="8">
        <v>386</v>
      </c>
      <c r="K183" s="11">
        <f t="shared" si="33"/>
        <v>137</v>
      </c>
      <c r="L183" s="12">
        <f t="shared" si="34"/>
        <v>0.26195028680688337</v>
      </c>
    </row>
    <row r="184" spans="1:12" ht="12.75">
      <c r="A184" s="7" t="s">
        <v>215</v>
      </c>
      <c r="B184" s="7" t="s">
        <v>216</v>
      </c>
      <c r="C184" s="8">
        <v>23113</v>
      </c>
      <c r="D184" s="7" t="s">
        <v>223</v>
      </c>
      <c r="E184" s="9">
        <f t="shared" si="32"/>
        <v>320</v>
      </c>
      <c r="F184" s="10" t="s">
        <v>43</v>
      </c>
      <c r="G184" s="8">
        <v>5</v>
      </c>
      <c r="H184" s="8">
        <v>170</v>
      </c>
      <c r="I184" s="8">
        <v>5</v>
      </c>
      <c r="J184" s="8">
        <v>145</v>
      </c>
      <c r="K184" s="11">
        <f t="shared" si="33"/>
        <v>175</v>
      </c>
      <c r="L184" s="12">
        <f t="shared" si="34"/>
        <v>0.546875</v>
      </c>
    </row>
    <row r="185" spans="1:12" ht="13.5" thickBot="1">
      <c r="A185" s="7" t="s">
        <v>215</v>
      </c>
      <c r="B185" s="7" t="s">
        <v>216</v>
      </c>
      <c r="C185" s="13">
        <v>23114</v>
      </c>
      <c r="D185" s="7" t="s">
        <v>224</v>
      </c>
      <c r="E185" s="14">
        <f t="shared" si="32"/>
        <v>410</v>
      </c>
      <c r="F185" s="10" t="s">
        <v>20</v>
      </c>
      <c r="G185" s="8">
        <v>5</v>
      </c>
      <c r="H185" s="13">
        <v>28</v>
      </c>
      <c r="I185" s="13">
        <v>6</v>
      </c>
      <c r="J185" s="13">
        <v>376</v>
      </c>
      <c r="K185" s="29">
        <f t="shared" si="33"/>
        <v>34</v>
      </c>
      <c r="L185" s="30">
        <f t="shared" si="34"/>
        <v>0.08292682926829269</v>
      </c>
    </row>
    <row r="186" spans="1:12" s="39" customFormat="1" ht="12.75">
      <c r="A186" s="61"/>
      <c r="B186" s="62" t="s">
        <v>225</v>
      </c>
      <c r="C186" s="94">
        <f>COUNT(C178:C185)</f>
        <v>8</v>
      </c>
      <c r="D186" s="93" t="s">
        <v>22</v>
      </c>
      <c r="E186" s="129">
        <f>SUBTOTAL(9,E178:E185)</f>
        <v>4117</v>
      </c>
      <c r="F186" s="130"/>
      <c r="G186" s="130"/>
      <c r="H186" s="129">
        <f>SUBTOTAL(9,H178:H185)</f>
        <v>723</v>
      </c>
      <c r="I186" s="129">
        <f>SUBTOTAL(9,I178:I185)</f>
        <v>69</v>
      </c>
      <c r="J186" s="129">
        <f>SUBTOTAL(9,J178:J185)</f>
        <v>3325</v>
      </c>
      <c r="K186" s="129">
        <f>SUBTOTAL(9,K178:K185)</f>
        <v>792</v>
      </c>
      <c r="L186" s="44">
        <f>K186/E186</f>
        <v>0.19237308719941706</v>
      </c>
    </row>
    <row r="187" spans="3:7" ht="11.25" customHeight="1">
      <c r="C187" s="8"/>
      <c r="G187" s="8"/>
    </row>
    <row r="188" spans="1:12" ht="12.75">
      <c r="A188" s="7" t="s">
        <v>226</v>
      </c>
      <c r="B188" s="7" t="s">
        <v>227</v>
      </c>
      <c r="C188" s="8">
        <v>24103</v>
      </c>
      <c r="D188" s="7" t="s">
        <v>228</v>
      </c>
      <c r="E188" s="9">
        <f aca="true" t="shared" si="35" ref="E188:E196">+H188+I188+J188</f>
        <v>269</v>
      </c>
      <c r="F188" s="10" t="s">
        <v>14</v>
      </c>
      <c r="G188" s="8">
        <v>5</v>
      </c>
      <c r="H188" s="8">
        <v>144</v>
      </c>
      <c r="I188" s="8">
        <v>17</v>
      </c>
      <c r="J188" s="8">
        <v>108</v>
      </c>
      <c r="K188" s="11">
        <f>+H188+I188</f>
        <v>161</v>
      </c>
      <c r="L188" s="12">
        <f>K188/E188</f>
        <v>0.5985130111524164</v>
      </c>
    </row>
    <row r="189" spans="1:12" ht="12.75">
      <c r="A189" s="7" t="s">
        <v>226</v>
      </c>
      <c r="B189" s="7" t="s">
        <v>227</v>
      </c>
      <c r="C189" s="8">
        <v>24105</v>
      </c>
      <c r="D189" s="7" t="s">
        <v>229</v>
      </c>
      <c r="E189" s="9">
        <f t="shared" si="35"/>
        <v>1001</v>
      </c>
      <c r="F189" s="8">
        <v>9</v>
      </c>
      <c r="G189" s="8">
        <v>12</v>
      </c>
      <c r="H189" s="8">
        <v>336</v>
      </c>
      <c r="I189" s="8">
        <v>44</v>
      </c>
      <c r="J189" s="8">
        <v>621</v>
      </c>
      <c r="K189" s="11">
        <f aca="true" t="shared" si="36" ref="K189:K196">+H189+I189</f>
        <v>380</v>
      </c>
      <c r="L189" s="12">
        <f aca="true" t="shared" si="37" ref="L189:L197">K189/E189</f>
        <v>0.37962037962037964</v>
      </c>
    </row>
    <row r="190" spans="1:12" ht="12.75">
      <c r="A190" s="7" t="s">
        <v>226</v>
      </c>
      <c r="B190" s="7" t="s">
        <v>227</v>
      </c>
      <c r="C190" s="8">
        <v>24106</v>
      </c>
      <c r="D190" s="7" t="s">
        <v>230</v>
      </c>
      <c r="E190" s="9">
        <f t="shared" si="35"/>
        <v>300</v>
      </c>
      <c r="F190" s="10" t="s">
        <v>20</v>
      </c>
      <c r="G190" s="8">
        <v>5</v>
      </c>
      <c r="H190" s="8">
        <v>71</v>
      </c>
      <c r="I190" s="8">
        <v>13</v>
      </c>
      <c r="J190" s="8">
        <v>216</v>
      </c>
      <c r="K190" s="11">
        <f t="shared" si="36"/>
        <v>84</v>
      </c>
      <c r="L190" s="12">
        <f t="shared" si="37"/>
        <v>0.28</v>
      </c>
    </row>
    <row r="191" spans="1:12" ht="12.75">
      <c r="A191" s="7" t="s">
        <v>226</v>
      </c>
      <c r="B191" s="7" t="s">
        <v>227</v>
      </c>
      <c r="C191" s="8">
        <v>24107</v>
      </c>
      <c r="D191" s="7" t="s">
        <v>231</v>
      </c>
      <c r="E191" s="9">
        <f t="shared" si="35"/>
        <v>273</v>
      </c>
      <c r="F191" s="10" t="s">
        <v>20</v>
      </c>
      <c r="G191" s="8">
        <v>5</v>
      </c>
      <c r="H191" s="8">
        <v>83</v>
      </c>
      <c r="I191" s="8">
        <v>13</v>
      </c>
      <c r="J191" s="8">
        <v>177</v>
      </c>
      <c r="K191" s="11">
        <f t="shared" si="36"/>
        <v>96</v>
      </c>
      <c r="L191" s="12">
        <f t="shared" si="37"/>
        <v>0.3516483516483517</v>
      </c>
    </row>
    <row r="192" spans="1:12" ht="12.75">
      <c r="A192" s="7" t="s">
        <v>226</v>
      </c>
      <c r="B192" s="7" t="s">
        <v>227</v>
      </c>
      <c r="C192" s="8">
        <v>24108</v>
      </c>
      <c r="D192" s="7" t="s">
        <v>232</v>
      </c>
      <c r="E192" s="9">
        <f t="shared" si="35"/>
        <v>244</v>
      </c>
      <c r="F192" s="10" t="s">
        <v>20</v>
      </c>
      <c r="G192" s="8">
        <v>5</v>
      </c>
      <c r="H192" s="8">
        <v>80</v>
      </c>
      <c r="I192" s="8">
        <v>9</v>
      </c>
      <c r="J192" s="8">
        <v>155</v>
      </c>
      <c r="K192" s="11">
        <f t="shared" si="36"/>
        <v>89</v>
      </c>
      <c r="L192" s="12">
        <f t="shared" si="37"/>
        <v>0.36475409836065575</v>
      </c>
    </row>
    <row r="193" spans="1:12" ht="12.75">
      <c r="A193" s="7" t="s">
        <v>226</v>
      </c>
      <c r="B193" s="7" t="s">
        <v>227</v>
      </c>
      <c r="C193" s="8">
        <v>24109</v>
      </c>
      <c r="D193" s="7" t="s">
        <v>233</v>
      </c>
      <c r="E193" s="9">
        <f t="shared" si="35"/>
        <v>257</v>
      </c>
      <c r="F193" s="10" t="s">
        <v>14</v>
      </c>
      <c r="G193" s="8">
        <v>5</v>
      </c>
      <c r="H193" s="8">
        <v>105</v>
      </c>
      <c r="I193" s="8">
        <v>18</v>
      </c>
      <c r="J193" s="8">
        <v>134</v>
      </c>
      <c r="K193" s="11">
        <f t="shared" si="36"/>
        <v>123</v>
      </c>
      <c r="L193" s="12">
        <f t="shared" si="37"/>
        <v>0.4785992217898833</v>
      </c>
    </row>
    <row r="194" spans="1:12" ht="12.75">
      <c r="A194" s="7" t="s">
        <v>226</v>
      </c>
      <c r="B194" s="7" t="s">
        <v>227</v>
      </c>
      <c r="C194" s="8">
        <v>24110</v>
      </c>
      <c r="D194" s="7" t="s">
        <v>234</v>
      </c>
      <c r="E194" s="9">
        <f t="shared" si="35"/>
        <v>355</v>
      </c>
      <c r="F194" s="10" t="s">
        <v>14</v>
      </c>
      <c r="G194" s="8">
        <v>5</v>
      </c>
      <c r="H194" s="8">
        <v>136</v>
      </c>
      <c r="I194" s="8">
        <v>23</v>
      </c>
      <c r="J194" s="8">
        <v>196</v>
      </c>
      <c r="K194" s="11">
        <f t="shared" si="36"/>
        <v>159</v>
      </c>
      <c r="L194" s="12">
        <f t="shared" si="37"/>
        <v>0.447887323943662</v>
      </c>
    </row>
    <row r="195" spans="1:12" ht="12.75">
      <c r="A195" s="7" t="s">
        <v>226</v>
      </c>
      <c r="B195" s="7" t="s">
        <v>227</v>
      </c>
      <c r="C195" s="8">
        <v>24111</v>
      </c>
      <c r="D195" s="7" t="s">
        <v>235</v>
      </c>
      <c r="E195" s="9">
        <f t="shared" si="35"/>
        <v>348</v>
      </c>
      <c r="F195" s="8">
        <v>6</v>
      </c>
      <c r="G195" s="8">
        <v>8</v>
      </c>
      <c r="H195" s="8">
        <v>137</v>
      </c>
      <c r="I195" s="8">
        <v>28</v>
      </c>
      <c r="J195" s="8">
        <v>183</v>
      </c>
      <c r="K195" s="11">
        <f t="shared" si="36"/>
        <v>165</v>
      </c>
      <c r="L195" s="12">
        <f t="shared" si="37"/>
        <v>0.47413793103448276</v>
      </c>
    </row>
    <row r="196" spans="1:12" ht="13.5" thickBot="1">
      <c r="A196" s="7" t="s">
        <v>226</v>
      </c>
      <c r="B196" s="7" t="s">
        <v>227</v>
      </c>
      <c r="C196" s="8">
        <v>24112</v>
      </c>
      <c r="D196" s="7" t="s">
        <v>236</v>
      </c>
      <c r="E196" s="14">
        <f t="shared" si="35"/>
        <v>363</v>
      </c>
      <c r="F196" s="8">
        <v>6</v>
      </c>
      <c r="G196" s="8">
        <v>8</v>
      </c>
      <c r="H196" s="13">
        <v>145</v>
      </c>
      <c r="I196" s="13">
        <v>25</v>
      </c>
      <c r="J196" s="13">
        <v>193</v>
      </c>
      <c r="K196" s="29">
        <f t="shared" si="36"/>
        <v>170</v>
      </c>
      <c r="L196" s="30">
        <f t="shared" si="37"/>
        <v>0.46831955922865015</v>
      </c>
    </row>
    <row r="197" spans="1:12" s="39" customFormat="1" ht="12.75">
      <c r="A197" s="61"/>
      <c r="B197" s="62" t="s">
        <v>237</v>
      </c>
      <c r="C197" s="94">
        <f>COUNT(C188:C196)</f>
        <v>9</v>
      </c>
      <c r="D197" s="93" t="s">
        <v>22</v>
      </c>
      <c r="E197" s="129">
        <f>SUBTOTAL(9,E188:E196)</f>
        <v>3410</v>
      </c>
      <c r="F197" s="130"/>
      <c r="G197" s="130"/>
      <c r="H197" s="129">
        <f>SUBTOTAL(9,H188:H196)</f>
        <v>1237</v>
      </c>
      <c r="I197" s="129">
        <f>SUBTOTAL(9,I188:I196)</f>
        <v>190</v>
      </c>
      <c r="J197" s="129">
        <f>SUBTOTAL(9,J188:J196)</f>
        <v>1983</v>
      </c>
      <c r="K197" s="129">
        <f>SUBTOTAL(9,K188:K196)</f>
        <v>1427</v>
      </c>
      <c r="L197" s="44">
        <f t="shared" si="37"/>
        <v>0.418475073313783</v>
      </c>
    </row>
    <row r="198" spans="3:7" ht="10.5" customHeight="1">
      <c r="C198" s="8"/>
      <c r="F198" s="60"/>
      <c r="G198" s="8"/>
    </row>
    <row r="199" spans="1:12" ht="12.75">
      <c r="A199" s="7" t="s">
        <v>238</v>
      </c>
      <c r="B199" s="7" t="s">
        <v>239</v>
      </c>
      <c r="C199" s="8">
        <v>25106</v>
      </c>
      <c r="D199" s="7" t="s">
        <v>240</v>
      </c>
      <c r="E199" s="9">
        <f>+H199+I199+J199</f>
        <v>381</v>
      </c>
      <c r="F199" s="8">
        <v>3</v>
      </c>
      <c r="G199" s="8">
        <v>5</v>
      </c>
      <c r="H199" s="8">
        <v>59</v>
      </c>
      <c r="I199" s="8">
        <v>18</v>
      </c>
      <c r="J199" s="8">
        <v>304</v>
      </c>
      <c r="K199" s="11">
        <f>+H199+I199</f>
        <v>77</v>
      </c>
      <c r="L199" s="12">
        <f>K199/E199</f>
        <v>0.2020997375328084</v>
      </c>
    </row>
    <row r="200" spans="1:12" ht="12.75">
      <c r="A200" s="7" t="s">
        <v>238</v>
      </c>
      <c r="B200" s="7" t="s">
        <v>239</v>
      </c>
      <c r="C200" s="8">
        <v>25108</v>
      </c>
      <c r="D200" s="7" t="s">
        <v>241</v>
      </c>
      <c r="E200" s="9">
        <f>+H200+I200+J200</f>
        <v>553</v>
      </c>
      <c r="F200" s="8">
        <v>9</v>
      </c>
      <c r="G200" s="8">
        <v>12</v>
      </c>
      <c r="H200" s="8">
        <v>54</v>
      </c>
      <c r="I200" s="8">
        <v>25</v>
      </c>
      <c r="J200" s="8">
        <v>474</v>
      </c>
      <c r="K200" s="11">
        <f>+H200+I200</f>
        <v>79</v>
      </c>
      <c r="L200" s="12">
        <f>K200/E200</f>
        <v>0.14285714285714285</v>
      </c>
    </row>
    <row r="201" spans="1:12" ht="12.75">
      <c r="A201" s="7" t="s">
        <v>238</v>
      </c>
      <c r="B201" s="7" t="s">
        <v>239</v>
      </c>
      <c r="C201" s="8">
        <v>25109</v>
      </c>
      <c r="D201" s="7" t="s">
        <v>242</v>
      </c>
      <c r="E201" s="9">
        <f>+H201+I201+J201</f>
        <v>385</v>
      </c>
      <c r="F201" s="8">
        <v>6</v>
      </c>
      <c r="G201" s="8">
        <v>8</v>
      </c>
      <c r="H201" s="8">
        <v>41</v>
      </c>
      <c r="I201" s="8">
        <v>12</v>
      </c>
      <c r="J201" s="8">
        <v>332</v>
      </c>
      <c r="K201" s="11">
        <f>+H201+I201</f>
        <v>53</v>
      </c>
      <c r="L201" s="12">
        <f>K201/E201</f>
        <v>0.13766233766233765</v>
      </c>
    </row>
    <row r="202" spans="1:12" ht="13.5" thickBot="1">
      <c r="A202" s="7" t="s">
        <v>238</v>
      </c>
      <c r="B202" s="7" t="s">
        <v>239</v>
      </c>
      <c r="C202" s="8">
        <v>25110</v>
      </c>
      <c r="D202" s="7" t="s">
        <v>243</v>
      </c>
      <c r="E202" s="14">
        <f>+H202+I202+J202</f>
        <v>418</v>
      </c>
      <c r="F202" s="10" t="s">
        <v>14</v>
      </c>
      <c r="G202" s="8">
        <v>3</v>
      </c>
      <c r="H202" s="13">
        <v>51</v>
      </c>
      <c r="I202" s="13">
        <v>17</v>
      </c>
      <c r="J202" s="13">
        <v>350</v>
      </c>
      <c r="K202" s="29">
        <f>+H202+I202</f>
        <v>68</v>
      </c>
      <c r="L202" s="30">
        <f>K202/E202</f>
        <v>0.16267942583732056</v>
      </c>
    </row>
    <row r="203" spans="1:12" s="39" customFormat="1" ht="12.75">
      <c r="A203" s="61"/>
      <c r="B203" s="62" t="s">
        <v>244</v>
      </c>
      <c r="C203" s="94">
        <f>COUNT(C199:C202)</f>
        <v>4</v>
      </c>
      <c r="D203" s="93" t="s">
        <v>22</v>
      </c>
      <c r="E203" s="129">
        <f>SUBTOTAL(9,E199:E202)</f>
        <v>1737</v>
      </c>
      <c r="F203" s="130"/>
      <c r="G203" s="130"/>
      <c r="H203" s="129">
        <f>SUBTOTAL(9,H199:H202)</f>
        <v>205</v>
      </c>
      <c r="I203" s="129">
        <f>SUBTOTAL(9,I199:I202)</f>
        <v>72</v>
      </c>
      <c r="J203" s="129">
        <f>SUBTOTAL(9,J199:J202)</f>
        <v>1460</v>
      </c>
      <c r="K203" s="129">
        <f>SUBTOTAL(9,K199:K202)</f>
        <v>277</v>
      </c>
      <c r="L203" s="44">
        <f>K203/E203</f>
        <v>0.15947035118019573</v>
      </c>
    </row>
    <row r="204" spans="3:7" ht="12.75">
      <c r="C204" s="8"/>
      <c r="G204" s="8"/>
    </row>
    <row r="205" spans="1:12" ht="12.75">
      <c r="A205" s="7" t="s">
        <v>245</v>
      </c>
      <c r="B205" s="7" t="s">
        <v>246</v>
      </c>
      <c r="C205" s="8">
        <v>26103</v>
      </c>
      <c r="D205" s="7" t="s">
        <v>247</v>
      </c>
      <c r="E205" s="9">
        <f>+H205+I205+J205</f>
        <v>329</v>
      </c>
      <c r="F205" s="8">
        <v>7</v>
      </c>
      <c r="G205" s="8">
        <v>8</v>
      </c>
      <c r="H205" s="8">
        <v>233</v>
      </c>
      <c r="I205" s="8">
        <v>41</v>
      </c>
      <c r="J205" s="8">
        <v>55</v>
      </c>
      <c r="K205" s="11">
        <f>+H205+I205</f>
        <v>274</v>
      </c>
      <c r="L205" s="12">
        <f>K205/E205</f>
        <v>0.8328267477203647</v>
      </c>
    </row>
    <row r="206" spans="1:12" ht="12.75">
      <c r="A206" s="7" t="s">
        <v>245</v>
      </c>
      <c r="B206" s="7" t="s">
        <v>246</v>
      </c>
      <c r="C206" s="8">
        <v>26105</v>
      </c>
      <c r="D206" s="7" t="s">
        <v>248</v>
      </c>
      <c r="E206" s="9">
        <f aca="true" t="shared" si="38" ref="E206:E220">+H206+I206+J206</f>
        <v>1054</v>
      </c>
      <c r="F206" s="8">
        <v>9</v>
      </c>
      <c r="G206" s="8">
        <v>12</v>
      </c>
      <c r="H206" s="8">
        <v>658</v>
      </c>
      <c r="I206" s="8">
        <v>32</v>
      </c>
      <c r="J206" s="8">
        <v>364</v>
      </c>
      <c r="K206" s="11">
        <f aca="true" t="shared" si="39" ref="K206:K220">+H206+I206</f>
        <v>690</v>
      </c>
      <c r="L206" s="12">
        <f aca="true" t="shared" si="40" ref="L206:L220">K206/E206</f>
        <v>0.6546489563567363</v>
      </c>
    </row>
    <row r="207" spans="1:12" ht="12.75">
      <c r="A207" s="7" t="s">
        <v>245</v>
      </c>
      <c r="B207" s="7" t="s">
        <v>246</v>
      </c>
      <c r="C207" s="8">
        <v>26106</v>
      </c>
      <c r="D207" s="7" t="s">
        <v>249</v>
      </c>
      <c r="E207" s="9">
        <f t="shared" si="38"/>
        <v>498</v>
      </c>
      <c r="F207" s="8">
        <v>7</v>
      </c>
      <c r="G207" s="8">
        <v>8</v>
      </c>
      <c r="H207" s="8">
        <v>399</v>
      </c>
      <c r="I207" s="8">
        <v>47</v>
      </c>
      <c r="J207" s="8">
        <v>52</v>
      </c>
      <c r="K207" s="11">
        <f t="shared" si="39"/>
        <v>446</v>
      </c>
      <c r="L207" s="12">
        <f t="shared" si="40"/>
        <v>0.8955823293172691</v>
      </c>
    </row>
    <row r="208" spans="1:12" ht="12.75">
      <c r="A208" s="7" t="s">
        <v>245</v>
      </c>
      <c r="B208" s="7" t="s">
        <v>246</v>
      </c>
      <c r="C208" s="8">
        <v>26107</v>
      </c>
      <c r="D208" s="7" t="s">
        <v>250</v>
      </c>
      <c r="E208" s="9">
        <f t="shared" si="38"/>
        <v>452</v>
      </c>
      <c r="F208" s="8">
        <v>7</v>
      </c>
      <c r="G208" s="8">
        <v>8</v>
      </c>
      <c r="H208" s="8">
        <v>290</v>
      </c>
      <c r="I208" s="8">
        <v>51</v>
      </c>
      <c r="J208" s="8">
        <v>111</v>
      </c>
      <c r="K208" s="11">
        <f t="shared" si="39"/>
        <v>341</v>
      </c>
      <c r="L208" s="12">
        <f t="shared" si="40"/>
        <v>0.754424778761062</v>
      </c>
    </row>
    <row r="209" spans="1:12" ht="12.75">
      <c r="A209" s="7" t="s">
        <v>245</v>
      </c>
      <c r="B209" s="7" t="s">
        <v>246</v>
      </c>
      <c r="C209" s="8">
        <v>26109</v>
      </c>
      <c r="D209" s="7" t="s">
        <v>251</v>
      </c>
      <c r="E209" s="9">
        <f t="shared" si="38"/>
        <v>167</v>
      </c>
      <c r="F209" s="8">
        <v>9</v>
      </c>
      <c r="G209" s="8">
        <v>12</v>
      </c>
      <c r="H209" s="8">
        <v>82</v>
      </c>
      <c r="I209" s="8">
        <v>15</v>
      </c>
      <c r="J209" s="8">
        <v>70</v>
      </c>
      <c r="K209" s="11">
        <f t="shared" si="39"/>
        <v>97</v>
      </c>
      <c r="L209" s="12">
        <f t="shared" si="40"/>
        <v>0.5808383233532934</v>
      </c>
    </row>
    <row r="210" spans="1:12" ht="12.75">
      <c r="A210" s="7" t="s">
        <v>245</v>
      </c>
      <c r="B210" s="7" t="s">
        <v>246</v>
      </c>
      <c r="C210" s="8">
        <v>26110</v>
      </c>
      <c r="D210" s="7" t="s">
        <v>252</v>
      </c>
      <c r="E210" s="9">
        <f t="shared" si="38"/>
        <v>590</v>
      </c>
      <c r="F210" s="10" t="s">
        <v>43</v>
      </c>
      <c r="G210" s="8">
        <v>6</v>
      </c>
      <c r="H210" s="8">
        <v>296</v>
      </c>
      <c r="I210" s="8">
        <v>73</v>
      </c>
      <c r="J210" s="8">
        <v>221</v>
      </c>
      <c r="K210" s="11">
        <f t="shared" si="39"/>
        <v>369</v>
      </c>
      <c r="L210" s="12">
        <f t="shared" si="40"/>
        <v>0.6254237288135593</v>
      </c>
    </row>
    <row r="211" spans="1:12" ht="12.75">
      <c r="A211" s="7" t="s">
        <v>245</v>
      </c>
      <c r="B211" s="7" t="s">
        <v>246</v>
      </c>
      <c r="C211" s="8">
        <v>26111</v>
      </c>
      <c r="D211" s="7" t="s">
        <v>253</v>
      </c>
      <c r="E211" s="9">
        <f t="shared" si="38"/>
        <v>570</v>
      </c>
      <c r="F211" s="10" t="s">
        <v>43</v>
      </c>
      <c r="G211" s="8">
        <v>6</v>
      </c>
      <c r="H211" s="8">
        <v>368</v>
      </c>
      <c r="I211" s="8">
        <v>67</v>
      </c>
      <c r="J211" s="8">
        <v>135</v>
      </c>
      <c r="K211" s="11">
        <f t="shared" si="39"/>
        <v>435</v>
      </c>
      <c r="L211" s="12">
        <f t="shared" si="40"/>
        <v>0.7631578947368421</v>
      </c>
    </row>
    <row r="212" spans="1:12" ht="12.75">
      <c r="A212" s="7" t="s">
        <v>245</v>
      </c>
      <c r="B212" s="7" t="s">
        <v>246</v>
      </c>
      <c r="C212" s="8">
        <v>26113</v>
      </c>
      <c r="D212" s="7" t="s">
        <v>254</v>
      </c>
      <c r="E212" s="9">
        <f t="shared" si="38"/>
        <v>626</v>
      </c>
      <c r="F212" s="10" t="s">
        <v>14</v>
      </c>
      <c r="G212" s="8">
        <v>6</v>
      </c>
      <c r="H212" s="8">
        <v>392</v>
      </c>
      <c r="I212" s="8">
        <v>36</v>
      </c>
      <c r="J212" s="8">
        <v>198</v>
      </c>
      <c r="K212" s="11">
        <f t="shared" si="39"/>
        <v>428</v>
      </c>
      <c r="L212" s="12">
        <f t="shared" si="40"/>
        <v>0.6837060702875399</v>
      </c>
    </row>
    <row r="213" spans="1:12" ht="12.75">
      <c r="A213" s="7" t="s">
        <v>245</v>
      </c>
      <c r="B213" s="7" t="s">
        <v>246</v>
      </c>
      <c r="C213" s="8">
        <v>26115</v>
      </c>
      <c r="D213" s="7" t="s">
        <v>255</v>
      </c>
      <c r="E213" s="9">
        <f t="shared" si="38"/>
        <v>363</v>
      </c>
      <c r="F213" s="10" t="s">
        <v>145</v>
      </c>
      <c r="G213" s="8">
        <v>6</v>
      </c>
      <c r="H213" s="8">
        <v>203</v>
      </c>
      <c r="I213" s="8">
        <v>43</v>
      </c>
      <c r="J213" s="8">
        <v>117</v>
      </c>
      <c r="K213" s="11">
        <f t="shared" si="39"/>
        <v>246</v>
      </c>
      <c r="L213" s="12">
        <f t="shared" si="40"/>
        <v>0.6776859504132231</v>
      </c>
    </row>
    <row r="214" spans="1:12" ht="12.75">
      <c r="A214" s="7" t="s">
        <v>245</v>
      </c>
      <c r="B214" s="7" t="s">
        <v>246</v>
      </c>
      <c r="C214" s="8">
        <v>26116</v>
      </c>
      <c r="D214" s="7" t="s">
        <v>256</v>
      </c>
      <c r="E214" s="9">
        <f t="shared" si="38"/>
        <v>533</v>
      </c>
      <c r="F214" s="10" t="s">
        <v>43</v>
      </c>
      <c r="G214" s="8">
        <v>6</v>
      </c>
      <c r="H214" s="8">
        <v>351</v>
      </c>
      <c r="I214" s="8">
        <v>49</v>
      </c>
      <c r="J214" s="8">
        <v>133</v>
      </c>
      <c r="K214" s="11">
        <f t="shared" si="39"/>
        <v>400</v>
      </c>
      <c r="L214" s="12">
        <f t="shared" si="40"/>
        <v>0.7504690431519699</v>
      </c>
    </row>
    <row r="215" spans="1:12" ht="12.75">
      <c r="A215" s="7" t="s">
        <v>245</v>
      </c>
      <c r="B215" s="7" t="s">
        <v>246</v>
      </c>
      <c r="C215" s="8">
        <v>26118</v>
      </c>
      <c r="D215" s="7" t="s">
        <v>257</v>
      </c>
      <c r="E215" s="9">
        <f t="shared" si="38"/>
        <v>912</v>
      </c>
      <c r="F215" s="8">
        <v>9</v>
      </c>
      <c r="G215" s="8">
        <v>12</v>
      </c>
      <c r="H215" s="8">
        <v>694</v>
      </c>
      <c r="I215" s="8">
        <v>66</v>
      </c>
      <c r="J215" s="8">
        <v>152</v>
      </c>
      <c r="K215" s="11">
        <f t="shared" si="39"/>
        <v>760</v>
      </c>
      <c r="L215" s="12">
        <f t="shared" si="40"/>
        <v>0.8333333333333334</v>
      </c>
    </row>
    <row r="216" spans="1:12" ht="12.75">
      <c r="A216" s="7" t="s">
        <v>245</v>
      </c>
      <c r="B216" s="7" t="s">
        <v>246</v>
      </c>
      <c r="C216" s="8">
        <v>26119</v>
      </c>
      <c r="D216" s="7" t="s">
        <v>258</v>
      </c>
      <c r="E216" s="9">
        <f t="shared" si="38"/>
        <v>441</v>
      </c>
      <c r="F216" s="10" t="s">
        <v>43</v>
      </c>
      <c r="G216" s="8">
        <v>6</v>
      </c>
      <c r="H216" s="8">
        <v>368</v>
      </c>
      <c r="I216" s="8">
        <v>32</v>
      </c>
      <c r="J216" s="8">
        <v>41</v>
      </c>
      <c r="K216" s="11">
        <f t="shared" si="39"/>
        <v>400</v>
      </c>
      <c r="L216" s="12">
        <f t="shared" si="40"/>
        <v>0.9070294784580499</v>
      </c>
    </row>
    <row r="217" spans="1:12" ht="12.75">
      <c r="A217" s="7" t="s">
        <v>245</v>
      </c>
      <c r="B217" s="7" t="s">
        <v>246</v>
      </c>
      <c r="C217" s="8">
        <v>26120</v>
      </c>
      <c r="D217" s="7" t="s">
        <v>259</v>
      </c>
      <c r="E217" s="9">
        <f t="shared" si="38"/>
        <v>756</v>
      </c>
      <c r="F217" s="10" t="s">
        <v>43</v>
      </c>
      <c r="G217" s="8">
        <v>6</v>
      </c>
      <c r="H217" s="8">
        <v>638</v>
      </c>
      <c r="I217" s="8">
        <v>45</v>
      </c>
      <c r="J217" s="8">
        <v>73</v>
      </c>
      <c r="K217" s="11">
        <f t="shared" si="39"/>
        <v>683</v>
      </c>
      <c r="L217" s="12">
        <f t="shared" si="40"/>
        <v>0.9034391534391535</v>
      </c>
    </row>
    <row r="218" spans="1:12" ht="12.75">
      <c r="A218" s="7" t="s">
        <v>245</v>
      </c>
      <c r="B218" s="7" t="s">
        <v>246</v>
      </c>
      <c r="C218" s="8">
        <v>26121</v>
      </c>
      <c r="D218" s="7" t="s">
        <v>260</v>
      </c>
      <c r="E218" s="9">
        <f t="shared" si="38"/>
        <v>555</v>
      </c>
      <c r="F218" s="10" t="s">
        <v>43</v>
      </c>
      <c r="G218" s="8">
        <v>6</v>
      </c>
      <c r="H218" s="8">
        <v>491</v>
      </c>
      <c r="I218" s="8">
        <v>29</v>
      </c>
      <c r="J218" s="8">
        <v>35</v>
      </c>
      <c r="K218" s="11">
        <f t="shared" si="39"/>
        <v>520</v>
      </c>
      <c r="L218" s="12">
        <f t="shared" si="40"/>
        <v>0.9369369369369369</v>
      </c>
    </row>
    <row r="219" spans="1:12" ht="12.75">
      <c r="A219" s="7" t="s">
        <v>245</v>
      </c>
      <c r="B219" s="7" t="s">
        <v>246</v>
      </c>
      <c r="C219" s="8">
        <v>26122</v>
      </c>
      <c r="D219" s="7" t="s">
        <v>261</v>
      </c>
      <c r="E219" s="9">
        <f t="shared" si="38"/>
        <v>451</v>
      </c>
      <c r="F219" s="10" t="s">
        <v>43</v>
      </c>
      <c r="G219" s="8">
        <v>6</v>
      </c>
      <c r="H219" s="8">
        <v>335</v>
      </c>
      <c r="I219" s="8">
        <v>48</v>
      </c>
      <c r="J219" s="8">
        <v>68</v>
      </c>
      <c r="K219" s="11">
        <f t="shared" si="39"/>
        <v>383</v>
      </c>
      <c r="L219" s="12">
        <f t="shared" si="40"/>
        <v>0.8492239467849224</v>
      </c>
    </row>
    <row r="220" spans="1:12" ht="12.75">
      <c r="A220" s="7" t="s">
        <v>245</v>
      </c>
      <c r="B220" s="7" t="s">
        <v>246</v>
      </c>
      <c r="C220" s="8">
        <v>26125</v>
      </c>
      <c r="D220" s="7" t="s">
        <v>262</v>
      </c>
      <c r="E220" s="9">
        <f t="shared" si="38"/>
        <v>391</v>
      </c>
      <c r="F220" s="10" t="s">
        <v>14</v>
      </c>
      <c r="G220" s="8">
        <v>6</v>
      </c>
      <c r="H220" s="8">
        <v>271</v>
      </c>
      <c r="I220" s="8">
        <v>14</v>
      </c>
      <c r="J220" s="8">
        <v>106</v>
      </c>
      <c r="K220" s="11">
        <f t="shared" si="39"/>
        <v>285</v>
      </c>
      <c r="L220" s="12">
        <f t="shared" si="40"/>
        <v>0.7289002557544757</v>
      </c>
    </row>
    <row r="221" spans="1:12" s="39" customFormat="1" ht="13.5" thickBot="1">
      <c r="A221" s="131">
        <v>26</v>
      </c>
      <c r="B221" s="132" t="s">
        <v>263</v>
      </c>
      <c r="C221" s="133" t="s">
        <v>264</v>
      </c>
      <c r="D221" s="134" t="s">
        <v>265</v>
      </c>
      <c r="E221" s="135">
        <f>+H221+I221+J221</f>
        <v>139</v>
      </c>
      <c r="F221" s="136">
        <v>9</v>
      </c>
      <c r="G221" s="136">
        <v>12</v>
      </c>
      <c r="H221" s="137">
        <v>123</v>
      </c>
      <c r="I221" s="137">
        <v>3</v>
      </c>
      <c r="J221" s="137">
        <v>13</v>
      </c>
      <c r="K221" s="137">
        <f>+H221+I221</f>
        <v>126</v>
      </c>
      <c r="L221" s="138">
        <f>K221/E221</f>
        <v>0.9064748201438849</v>
      </c>
    </row>
    <row r="222" spans="1:12" s="39" customFormat="1" ht="12.75">
      <c r="A222" s="61"/>
      <c r="B222" s="139" t="s">
        <v>266</v>
      </c>
      <c r="C222" s="94">
        <f>COUNT(C205:C220)</f>
        <v>16</v>
      </c>
      <c r="D222" s="93" t="s">
        <v>22</v>
      </c>
      <c r="E222" s="140">
        <f>SUBTOTAL(9,E205:E220)</f>
        <v>8688</v>
      </c>
      <c r="F222" s="141"/>
      <c r="G222" s="141"/>
      <c r="H222" s="140">
        <f>SUBTOTAL(9,H205:H220)</f>
        <v>6069</v>
      </c>
      <c r="I222" s="140">
        <f>SUBTOTAL(9,I205:I220)</f>
        <v>688</v>
      </c>
      <c r="J222" s="140">
        <f>SUBTOTAL(9,J205:J220)</f>
        <v>1931</v>
      </c>
      <c r="K222" s="140">
        <f>SUBTOTAL(9,K205:K220)</f>
        <v>6757</v>
      </c>
      <c r="L222" s="142">
        <f>K222/E222</f>
        <v>0.7777394106813996</v>
      </c>
    </row>
    <row r="223" spans="3:7" ht="12.75">
      <c r="C223" s="8"/>
      <c r="G223" s="8"/>
    </row>
    <row r="224" spans="1:12" ht="12.75">
      <c r="A224" s="7" t="s">
        <v>267</v>
      </c>
      <c r="B224" s="7" t="s">
        <v>108</v>
      </c>
      <c r="C224" s="8">
        <v>26601</v>
      </c>
      <c r="D224" s="7" t="s">
        <v>268</v>
      </c>
      <c r="E224" s="9">
        <f>+H224+I224+J224</f>
        <v>326</v>
      </c>
      <c r="F224" s="10" t="s">
        <v>43</v>
      </c>
      <c r="G224" s="8">
        <v>5</v>
      </c>
      <c r="H224" s="8">
        <v>137</v>
      </c>
      <c r="I224" s="8">
        <v>50</v>
      </c>
      <c r="J224" s="8">
        <v>139</v>
      </c>
      <c r="K224" s="11">
        <f>+H224+I224</f>
        <v>187</v>
      </c>
      <c r="L224" s="12">
        <f>K224/E224</f>
        <v>0.5736196319018405</v>
      </c>
    </row>
    <row r="225" spans="1:12" ht="13.5" thickBot="1">
      <c r="A225" s="7" t="s">
        <v>269</v>
      </c>
      <c r="B225" s="7" t="s">
        <v>108</v>
      </c>
      <c r="C225" s="13">
        <v>26602</v>
      </c>
      <c r="D225" s="7" t="s">
        <v>270</v>
      </c>
      <c r="E225" s="14">
        <f>+H225+I225+J225</f>
        <v>165</v>
      </c>
      <c r="F225" s="8">
        <v>9</v>
      </c>
      <c r="G225" s="8">
        <v>12</v>
      </c>
      <c r="H225" s="13">
        <v>117</v>
      </c>
      <c r="I225" s="13">
        <v>25</v>
      </c>
      <c r="J225" s="13">
        <v>23</v>
      </c>
      <c r="K225" s="29">
        <f>+H225+I225</f>
        <v>142</v>
      </c>
      <c r="L225" s="30">
        <f>K225/E225</f>
        <v>0.8606060606060606</v>
      </c>
    </row>
    <row r="226" spans="1:12" ht="12.75">
      <c r="A226" s="45"/>
      <c r="B226" s="45"/>
      <c r="C226" s="95">
        <f>COUNT(C224:C225)</f>
        <v>2</v>
      </c>
      <c r="D226" s="96" t="s">
        <v>46</v>
      </c>
      <c r="E226" s="143">
        <f>SUBTOTAL(9,E224:E225)</f>
        <v>491</v>
      </c>
      <c r="F226" s="97"/>
      <c r="G226" s="97"/>
      <c r="H226" s="144">
        <f>SUBTOTAL(9,H224:H225)</f>
        <v>254</v>
      </c>
      <c r="I226" s="144">
        <f>SUBTOTAL(9,I224:I225)</f>
        <v>75</v>
      </c>
      <c r="J226" s="144">
        <f>SUBTOTAL(9,J224:J225)</f>
        <v>162</v>
      </c>
      <c r="K226" s="144">
        <f>SUBTOTAL(9,K224:K225)</f>
        <v>329</v>
      </c>
      <c r="L226" s="145">
        <f>K226/E226</f>
        <v>0.670061099796334</v>
      </c>
    </row>
    <row r="227" spans="3:7" ht="12.75">
      <c r="C227" s="8"/>
      <c r="G227" s="8"/>
    </row>
    <row r="228" spans="2:12" ht="13.5" thickBot="1">
      <c r="B228" s="7" t="s">
        <v>271</v>
      </c>
      <c r="C228" s="13">
        <v>26333</v>
      </c>
      <c r="D228" s="7" t="s">
        <v>90</v>
      </c>
      <c r="E228" s="14">
        <f>+H228+I228+J228</f>
        <v>83</v>
      </c>
      <c r="F228" s="11" t="s">
        <v>91</v>
      </c>
      <c r="G228" s="11">
        <v>12</v>
      </c>
      <c r="H228" s="29">
        <v>71</v>
      </c>
      <c r="I228" s="29">
        <v>0</v>
      </c>
      <c r="J228" s="29">
        <v>12</v>
      </c>
      <c r="K228" s="85">
        <f>+H228+I228</f>
        <v>71</v>
      </c>
      <c r="L228" s="30">
        <f>K228/E228</f>
        <v>0.8554216867469879</v>
      </c>
    </row>
    <row r="229" spans="1:12" ht="12.75">
      <c r="A229" s="86"/>
      <c r="B229" s="86"/>
      <c r="C229" s="87">
        <f>COUNT(C228)</f>
        <v>1</v>
      </c>
      <c r="D229" s="88" t="s">
        <v>92</v>
      </c>
      <c r="E229" s="89">
        <f>SUBTOTAL(9,E228)</f>
        <v>83</v>
      </c>
      <c r="F229" s="90"/>
      <c r="G229" s="90"/>
      <c r="H229" s="89">
        <f>SUBTOTAL(9,H228)</f>
        <v>71</v>
      </c>
      <c r="I229" s="89">
        <f>SUBTOTAL(9,I228)</f>
        <v>0</v>
      </c>
      <c r="J229" s="90"/>
      <c r="K229" s="89">
        <f>SUBTOTAL(9,K228)</f>
        <v>71</v>
      </c>
      <c r="L229" s="91">
        <f>K229/E229</f>
        <v>0.8554216867469879</v>
      </c>
    </row>
    <row r="230" spans="3:7" ht="12.75">
      <c r="C230" s="8"/>
      <c r="G230" s="8"/>
    </row>
    <row r="231" spans="1:12" s="60" customFormat="1" ht="12.75">
      <c r="A231" s="53"/>
      <c r="B231" s="146" t="s">
        <v>272</v>
      </c>
      <c r="C231" s="55">
        <f>+C222+C226+C229</f>
        <v>19</v>
      </c>
      <c r="D231" s="56" t="s">
        <v>273</v>
      </c>
      <c r="E231" s="57">
        <f>SUBTOTAL(9,E205:E230)</f>
        <v>9401</v>
      </c>
      <c r="F231" s="58"/>
      <c r="G231" s="58"/>
      <c r="H231" s="57">
        <f>SUBTOTAL(9,H205:H230)</f>
        <v>6517</v>
      </c>
      <c r="I231" s="57">
        <f>SUBTOTAL(9,I205:I230)</f>
        <v>766</v>
      </c>
      <c r="J231" s="55"/>
      <c r="K231" s="57">
        <f>SUBTOTAL(9,K205:K230)</f>
        <v>7283</v>
      </c>
      <c r="L231" s="59">
        <f>K231/E231</f>
        <v>0.7747048186363152</v>
      </c>
    </row>
    <row r="232" spans="3:7" ht="12.75">
      <c r="C232" s="8"/>
      <c r="G232" s="8"/>
    </row>
    <row r="233" spans="1:12" ht="12.75">
      <c r="A233" s="7" t="s">
        <v>274</v>
      </c>
      <c r="B233" s="7" t="s">
        <v>275</v>
      </c>
      <c r="C233" s="8">
        <v>27104</v>
      </c>
      <c r="D233" s="7" t="s">
        <v>276</v>
      </c>
      <c r="E233" s="9">
        <f>+H233+I233+J233</f>
        <v>370</v>
      </c>
      <c r="F233" s="10" t="s">
        <v>20</v>
      </c>
      <c r="G233" s="8">
        <v>3</v>
      </c>
      <c r="H233" s="8">
        <v>59</v>
      </c>
      <c r="I233" s="8">
        <v>7</v>
      </c>
      <c r="J233" s="8">
        <v>304</v>
      </c>
      <c r="K233" s="11">
        <f>+H233+I233</f>
        <v>66</v>
      </c>
      <c r="L233" s="12">
        <f>K233/E233</f>
        <v>0.1783783783783784</v>
      </c>
    </row>
    <row r="234" spans="1:12" ht="12.75">
      <c r="A234" s="7" t="s">
        <v>274</v>
      </c>
      <c r="B234" s="7" t="s">
        <v>275</v>
      </c>
      <c r="C234" s="8">
        <v>27106</v>
      </c>
      <c r="D234" s="7" t="s">
        <v>277</v>
      </c>
      <c r="E234" s="9">
        <f>+H234+I234+J234</f>
        <v>972</v>
      </c>
      <c r="F234" s="8">
        <v>9</v>
      </c>
      <c r="G234" s="8">
        <v>12</v>
      </c>
      <c r="H234" s="8">
        <v>97</v>
      </c>
      <c r="I234" s="8">
        <v>18</v>
      </c>
      <c r="J234" s="8">
        <v>857</v>
      </c>
      <c r="K234" s="11">
        <f>+H234+I234</f>
        <v>115</v>
      </c>
      <c r="L234" s="12">
        <f>K234/E234</f>
        <v>0.1183127572016461</v>
      </c>
    </row>
    <row r="235" spans="1:12" ht="12.75">
      <c r="A235" s="7" t="s">
        <v>274</v>
      </c>
      <c r="B235" s="7" t="s">
        <v>275</v>
      </c>
      <c r="C235" s="8">
        <v>27111</v>
      </c>
      <c r="D235" s="7" t="s">
        <v>278</v>
      </c>
      <c r="E235" s="9">
        <f>+H235+I235+J235</f>
        <v>312</v>
      </c>
      <c r="F235" s="10" t="s">
        <v>14</v>
      </c>
      <c r="G235" s="8">
        <v>3</v>
      </c>
      <c r="H235" s="8">
        <v>42</v>
      </c>
      <c r="I235" s="8">
        <v>5</v>
      </c>
      <c r="J235" s="8">
        <v>265</v>
      </c>
      <c r="K235" s="11">
        <f>+H235+I235</f>
        <v>47</v>
      </c>
      <c r="L235" s="12">
        <f>K235/E235</f>
        <v>0.15064102564102563</v>
      </c>
    </row>
    <row r="236" spans="1:12" ht="13.5" thickBot="1">
      <c r="A236" s="7" t="s">
        <v>274</v>
      </c>
      <c r="B236" s="7" t="s">
        <v>275</v>
      </c>
      <c r="C236" s="13">
        <v>27112</v>
      </c>
      <c r="D236" s="7" t="s">
        <v>279</v>
      </c>
      <c r="E236" s="14">
        <f>+H236+I236+J236</f>
        <v>976</v>
      </c>
      <c r="F236" s="8">
        <v>4</v>
      </c>
      <c r="G236" s="8">
        <v>8</v>
      </c>
      <c r="H236" s="13">
        <v>119</v>
      </c>
      <c r="I236" s="13">
        <v>28</v>
      </c>
      <c r="J236" s="13">
        <v>829</v>
      </c>
      <c r="K236" s="29">
        <f>+H236+I236</f>
        <v>147</v>
      </c>
      <c r="L236" s="30">
        <f>K236/E236</f>
        <v>0.15061475409836064</v>
      </c>
    </row>
    <row r="237" spans="1:12" s="39" customFormat="1" ht="12.75">
      <c r="A237" s="61"/>
      <c r="B237" s="62" t="s">
        <v>280</v>
      </c>
      <c r="C237" s="94">
        <f>COUNT(C233:C236)</f>
        <v>4</v>
      </c>
      <c r="D237" s="93" t="s">
        <v>22</v>
      </c>
      <c r="E237" s="129">
        <f>SUBTOTAL(9,E233:E236)</f>
        <v>2630</v>
      </c>
      <c r="F237" s="130"/>
      <c r="G237" s="130"/>
      <c r="H237" s="147">
        <f>SUBTOTAL(9,H233:H236)</f>
        <v>317</v>
      </c>
      <c r="I237" s="147">
        <f>SUBTOTAL(9,I233:I236)</f>
        <v>58</v>
      </c>
      <c r="J237" s="147">
        <f>SUBTOTAL(9,J233:J236)</f>
        <v>2255</v>
      </c>
      <c r="K237" s="147">
        <f>SUBTOTAL(9,K233:K236)</f>
        <v>375</v>
      </c>
      <c r="L237" s="44">
        <f>K237/E237</f>
        <v>0.14258555133079848</v>
      </c>
    </row>
    <row r="238" spans="3:7" ht="12.75">
      <c r="C238" s="8"/>
      <c r="G238" s="8"/>
    </row>
    <row r="239" spans="1:12" ht="12" customHeight="1">
      <c r="A239" s="7" t="s">
        <v>281</v>
      </c>
      <c r="B239" s="7" t="s">
        <v>282</v>
      </c>
      <c r="C239" s="8">
        <v>28103</v>
      </c>
      <c r="D239" s="7" t="s">
        <v>283</v>
      </c>
      <c r="E239" s="9">
        <f aca="true" t="shared" si="41" ref="E239:E279">+H239+I239+J239</f>
        <v>266</v>
      </c>
      <c r="F239" s="10" t="s">
        <v>14</v>
      </c>
      <c r="G239" s="8">
        <v>5</v>
      </c>
      <c r="H239" s="8">
        <v>237</v>
      </c>
      <c r="I239" s="8">
        <v>14</v>
      </c>
      <c r="J239" s="8">
        <v>15</v>
      </c>
      <c r="K239" s="11">
        <f>+H239+I239</f>
        <v>251</v>
      </c>
      <c r="L239" s="12">
        <f>K239/E239</f>
        <v>0.943609022556391</v>
      </c>
    </row>
    <row r="240" spans="1:12" ht="12.75">
      <c r="A240" s="7" t="s">
        <v>281</v>
      </c>
      <c r="B240" s="7" t="s">
        <v>282</v>
      </c>
      <c r="C240" s="8">
        <v>28106</v>
      </c>
      <c r="D240" s="7" t="s">
        <v>284</v>
      </c>
      <c r="E240" s="9">
        <f t="shared" si="41"/>
        <v>249</v>
      </c>
      <c r="F240" s="10" t="s">
        <v>43</v>
      </c>
      <c r="G240" s="8">
        <v>2</v>
      </c>
      <c r="H240" s="8">
        <v>224</v>
      </c>
      <c r="I240" s="8">
        <v>7</v>
      </c>
      <c r="J240" s="8">
        <v>18</v>
      </c>
      <c r="K240" s="11">
        <f aca="true" t="shared" si="42" ref="K240:K279">+H240+I240</f>
        <v>231</v>
      </c>
      <c r="L240" s="12">
        <f aca="true" t="shared" si="43" ref="L240:L286">K240/E240</f>
        <v>0.927710843373494</v>
      </c>
    </row>
    <row r="241" spans="1:12" ht="12.75">
      <c r="A241" s="7" t="s">
        <v>281</v>
      </c>
      <c r="B241" s="7" t="s">
        <v>282</v>
      </c>
      <c r="C241" s="8">
        <v>28113</v>
      </c>
      <c r="D241" s="7" t="s">
        <v>285</v>
      </c>
      <c r="E241" s="9">
        <f t="shared" si="41"/>
        <v>562</v>
      </c>
      <c r="F241" s="8">
        <v>9</v>
      </c>
      <c r="G241" s="8">
        <v>12</v>
      </c>
      <c r="H241" s="8">
        <v>451</v>
      </c>
      <c r="I241" s="8">
        <v>31</v>
      </c>
      <c r="J241" s="8">
        <v>80</v>
      </c>
      <c r="K241" s="11">
        <f t="shared" si="42"/>
        <v>482</v>
      </c>
      <c r="L241" s="12">
        <f t="shared" si="43"/>
        <v>0.8576512455516014</v>
      </c>
    </row>
    <row r="242" spans="1:12" ht="12.75">
      <c r="A242" s="7" t="s">
        <v>281</v>
      </c>
      <c r="B242" s="7" t="s">
        <v>282</v>
      </c>
      <c r="C242" s="8">
        <v>28115</v>
      </c>
      <c r="D242" s="7" t="s">
        <v>286</v>
      </c>
      <c r="E242" s="9">
        <f t="shared" si="41"/>
        <v>627</v>
      </c>
      <c r="F242" s="10" t="s">
        <v>43</v>
      </c>
      <c r="G242" s="8">
        <v>5</v>
      </c>
      <c r="H242" s="8">
        <v>575</v>
      </c>
      <c r="I242" s="8">
        <v>29</v>
      </c>
      <c r="J242" s="8">
        <v>23</v>
      </c>
      <c r="K242" s="11">
        <f t="shared" si="42"/>
        <v>604</v>
      </c>
      <c r="L242" s="12">
        <f t="shared" si="43"/>
        <v>0.9633173843700159</v>
      </c>
    </row>
    <row r="243" spans="1:12" ht="12.75">
      <c r="A243" s="7" t="s">
        <v>281</v>
      </c>
      <c r="B243" s="7" t="s">
        <v>282</v>
      </c>
      <c r="C243" s="8">
        <v>28116</v>
      </c>
      <c r="D243" s="7" t="s">
        <v>287</v>
      </c>
      <c r="E243" s="9">
        <f t="shared" si="41"/>
        <v>463</v>
      </c>
      <c r="F243" s="10" t="s">
        <v>43</v>
      </c>
      <c r="G243" s="8">
        <v>5</v>
      </c>
      <c r="H243" s="8">
        <v>376</v>
      </c>
      <c r="I243" s="8">
        <v>29</v>
      </c>
      <c r="J243" s="8">
        <v>58</v>
      </c>
      <c r="K243" s="11">
        <f t="shared" si="42"/>
        <v>405</v>
      </c>
      <c r="L243" s="12">
        <f t="shared" si="43"/>
        <v>0.8747300215982722</v>
      </c>
    </row>
    <row r="244" spans="1:12" ht="12.75">
      <c r="A244" s="7" t="s">
        <v>281</v>
      </c>
      <c r="B244" s="7" t="s">
        <v>282</v>
      </c>
      <c r="C244" s="8">
        <v>28121</v>
      </c>
      <c r="D244" s="7" t="s">
        <v>288</v>
      </c>
      <c r="E244" s="9">
        <f t="shared" si="41"/>
        <v>607</v>
      </c>
      <c r="F244" s="8">
        <v>2</v>
      </c>
      <c r="G244" s="8">
        <v>5</v>
      </c>
      <c r="H244" s="8">
        <v>549</v>
      </c>
      <c r="I244" s="8">
        <v>21</v>
      </c>
      <c r="J244" s="8">
        <v>37</v>
      </c>
      <c r="K244" s="11">
        <f t="shared" si="42"/>
        <v>570</v>
      </c>
      <c r="L244" s="12">
        <f t="shared" si="43"/>
        <v>0.9390444810543658</v>
      </c>
    </row>
    <row r="245" spans="1:12" ht="12.75">
      <c r="A245" s="7" t="s">
        <v>281</v>
      </c>
      <c r="B245" s="7" t="s">
        <v>282</v>
      </c>
      <c r="C245" s="8">
        <v>28122</v>
      </c>
      <c r="D245" s="7" t="s">
        <v>289</v>
      </c>
      <c r="E245" s="9">
        <f t="shared" si="41"/>
        <v>441</v>
      </c>
      <c r="F245" s="10" t="s">
        <v>14</v>
      </c>
      <c r="G245" s="8">
        <v>1</v>
      </c>
      <c r="H245" s="8">
        <v>384</v>
      </c>
      <c r="I245" s="8">
        <v>21</v>
      </c>
      <c r="J245" s="8">
        <v>36</v>
      </c>
      <c r="K245" s="11">
        <f t="shared" si="42"/>
        <v>405</v>
      </c>
      <c r="L245" s="12">
        <f t="shared" si="43"/>
        <v>0.9183673469387755</v>
      </c>
    </row>
    <row r="246" spans="1:12" ht="12.75">
      <c r="A246" s="7" t="s">
        <v>281</v>
      </c>
      <c r="B246" s="7" t="s">
        <v>282</v>
      </c>
      <c r="C246" s="8">
        <v>28127</v>
      </c>
      <c r="D246" s="7" t="s">
        <v>290</v>
      </c>
      <c r="E246" s="9">
        <f t="shared" si="41"/>
        <v>389</v>
      </c>
      <c r="F246" s="10" t="s">
        <v>43</v>
      </c>
      <c r="G246" s="8">
        <v>5</v>
      </c>
      <c r="H246" s="8">
        <v>341</v>
      </c>
      <c r="I246" s="8">
        <v>24</v>
      </c>
      <c r="J246" s="8">
        <v>24</v>
      </c>
      <c r="K246" s="11">
        <f t="shared" si="42"/>
        <v>365</v>
      </c>
      <c r="L246" s="12">
        <f t="shared" si="43"/>
        <v>0.9383033419023136</v>
      </c>
    </row>
    <row r="247" spans="1:12" ht="12.75">
      <c r="A247" s="7" t="s">
        <v>281</v>
      </c>
      <c r="B247" s="7" t="s">
        <v>282</v>
      </c>
      <c r="C247" s="8">
        <v>28130</v>
      </c>
      <c r="D247" s="7" t="s">
        <v>291</v>
      </c>
      <c r="E247" s="9">
        <f t="shared" si="41"/>
        <v>652</v>
      </c>
      <c r="F247" s="10" t="s">
        <v>43</v>
      </c>
      <c r="G247" s="8">
        <v>5</v>
      </c>
      <c r="H247" s="8">
        <v>565</v>
      </c>
      <c r="I247" s="8">
        <v>41</v>
      </c>
      <c r="J247" s="8">
        <v>46</v>
      </c>
      <c r="K247" s="11">
        <f t="shared" si="42"/>
        <v>606</v>
      </c>
      <c r="L247" s="12">
        <f t="shared" si="43"/>
        <v>0.9294478527607362</v>
      </c>
    </row>
    <row r="248" spans="1:12" ht="12.75">
      <c r="A248" s="7" t="s">
        <v>281</v>
      </c>
      <c r="B248" s="7" t="s">
        <v>282</v>
      </c>
      <c r="C248" s="8">
        <v>28131</v>
      </c>
      <c r="D248" s="7" t="s">
        <v>292</v>
      </c>
      <c r="E248" s="9">
        <f t="shared" si="41"/>
        <v>88</v>
      </c>
      <c r="F248" s="8">
        <v>9</v>
      </c>
      <c r="G248" s="8">
        <v>12</v>
      </c>
      <c r="H248" s="8">
        <v>52</v>
      </c>
      <c r="I248" s="8">
        <v>7</v>
      </c>
      <c r="J248" s="8">
        <v>29</v>
      </c>
      <c r="K248" s="11">
        <f t="shared" si="42"/>
        <v>59</v>
      </c>
      <c r="L248" s="12">
        <f t="shared" si="43"/>
        <v>0.6704545454545454</v>
      </c>
    </row>
    <row r="249" spans="1:12" ht="12.75">
      <c r="A249" s="7" t="s">
        <v>281</v>
      </c>
      <c r="B249" s="7" t="s">
        <v>282</v>
      </c>
      <c r="C249" s="8">
        <v>28134</v>
      </c>
      <c r="D249" s="7" t="s">
        <v>293</v>
      </c>
      <c r="E249" s="9">
        <f t="shared" si="41"/>
        <v>408</v>
      </c>
      <c r="F249" s="8">
        <v>2</v>
      </c>
      <c r="G249" s="8">
        <v>5</v>
      </c>
      <c r="H249" s="8">
        <v>372</v>
      </c>
      <c r="I249" s="8">
        <v>22</v>
      </c>
      <c r="J249" s="8">
        <v>14</v>
      </c>
      <c r="K249" s="11">
        <f t="shared" si="42"/>
        <v>394</v>
      </c>
      <c r="L249" s="12">
        <f t="shared" si="43"/>
        <v>0.9656862745098039</v>
      </c>
    </row>
    <row r="250" spans="1:12" ht="12.75">
      <c r="A250" s="7" t="s">
        <v>281</v>
      </c>
      <c r="B250" s="7" t="s">
        <v>282</v>
      </c>
      <c r="C250" s="8">
        <v>28135</v>
      </c>
      <c r="D250" s="7" t="s">
        <v>294</v>
      </c>
      <c r="E250" s="9">
        <f t="shared" si="41"/>
        <v>789</v>
      </c>
      <c r="F250" s="10" t="s">
        <v>43</v>
      </c>
      <c r="G250" s="8">
        <v>5</v>
      </c>
      <c r="H250" s="8">
        <v>699</v>
      </c>
      <c r="I250" s="8">
        <v>52</v>
      </c>
      <c r="J250" s="8">
        <v>38</v>
      </c>
      <c r="K250" s="11">
        <f t="shared" si="42"/>
        <v>751</v>
      </c>
      <c r="L250" s="12">
        <f t="shared" si="43"/>
        <v>0.9518377693282636</v>
      </c>
    </row>
    <row r="251" spans="1:12" ht="12.75">
      <c r="A251" s="7" t="s">
        <v>281</v>
      </c>
      <c r="B251" s="7" t="s">
        <v>282</v>
      </c>
      <c r="C251" s="8">
        <v>28137</v>
      </c>
      <c r="D251" s="7" t="s">
        <v>295</v>
      </c>
      <c r="E251" s="9">
        <f t="shared" si="41"/>
        <v>528</v>
      </c>
      <c r="F251" s="8">
        <v>6</v>
      </c>
      <c r="G251" s="8">
        <v>8</v>
      </c>
      <c r="H251" s="8">
        <v>442</v>
      </c>
      <c r="I251" s="8">
        <v>28</v>
      </c>
      <c r="J251" s="8">
        <v>58</v>
      </c>
      <c r="K251" s="11">
        <f t="shared" si="42"/>
        <v>470</v>
      </c>
      <c r="L251" s="12">
        <f t="shared" si="43"/>
        <v>0.8901515151515151</v>
      </c>
    </row>
    <row r="252" spans="1:12" ht="12.75">
      <c r="A252" s="7" t="s">
        <v>281</v>
      </c>
      <c r="B252" s="7" t="s">
        <v>282</v>
      </c>
      <c r="C252" s="8">
        <v>28138</v>
      </c>
      <c r="D252" s="7" t="s">
        <v>296</v>
      </c>
      <c r="E252" s="9">
        <f t="shared" si="41"/>
        <v>511</v>
      </c>
      <c r="F252" s="10" t="s">
        <v>43</v>
      </c>
      <c r="G252" s="8">
        <v>5</v>
      </c>
      <c r="H252" s="8">
        <v>346</v>
      </c>
      <c r="I252" s="8">
        <v>52</v>
      </c>
      <c r="J252" s="8">
        <v>113</v>
      </c>
      <c r="K252" s="11">
        <f t="shared" si="42"/>
        <v>398</v>
      </c>
      <c r="L252" s="12">
        <f t="shared" si="43"/>
        <v>0.7788649706457925</v>
      </c>
    </row>
    <row r="253" spans="1:12" ht="12.75">
      <c r="A253" s="7" t="s">
        <v>281</v>
      </c>
      <c r="B253" s="7" t="s">
        <v>282</v>
      </c>
      <c r="C253" s="8">
        <v>28139</v>
      </c>
      <c r="D253" s="7" t="s">
        <v>297</v>
      </c>
      <c r="E253" s="9">
        <f t="shared" si="41"/>
        <v>1100</v>
      </c>
      <c r="F253" s="8">
        <v>9</v>
      </c>
      <c r="G253" s="8">
        <v>12</v>
      </c>
      <c r="H253" s="8">
        <v>893</v>
      </c>
      <c r="I253" s="8">
        <v>67</v>
      </c>
      <c r="J253" s="8">
        <v>140</v>
      </c>
      <c r="K253" s="11">
        <f t="shared" si="42"/>
        <v>960</v>
      </c>
      <c r="L253" s="12">
        <f t="shared" si="43"/>
        <v>0.8727272727272727</v>
      </c>
    </row>
    <row r="254" spans="1:12" ht="12.75">
      <c r="A254" s="7" t="s">
        <v>281</v>
      </c>
      <c r="B254" s="7" t="s">
        <v>282</v>
      </c>
      <c r="C254" s="8">
        <v>28140</v>
      </c>
      <c r="D254" s="7" t="s">
        <v>298</v>
      </c>
      <c r="E254" s="9">
        <f t="shared" si="41"/>
        <v>898</v>
      </c>
      <c r="F254" s="10" t="s">
        <v>14</v>
      </c>
      <c r="G254" s="8">
        <v>5</v>
      </c>
      <c r="H254" s="8">
        <v>821</v>
      </c>
      <c r="I254" s="8">
        <v>36</v>
      </c>
      <c r="J254" s="8">
        <v>41</v>
      </c>
      <c r="K254" s="11">
        <f t="shared" si="42"/>
        <v>857</v>
      </c>
      <c r="L254" s="12">
        <f t="shared" si="43"/>
        <v>0.9543429844097996</v>
      </c>
    </row>
    <row r="255" spans="1:12" ht="12.75">
      <c r="A255" s="7" t="s">
        <v>281</v>
      </c>
      <c r="B255" s="7" t="s">
        <v>282</v>
      </c>
      <c r="C255" s="8">
        <v>28142</v>
      </c>
      <c r="D255" s="7" t="s">
        <v>299</v>
      </c>
      <c r="E255" s="9">
        <f t="shared" si="41"/>
        <v>302</v>
      </c>
      <c r="F255" s="10" t="s">
        <v>43</v>
      </c>
      <c r="G255" s="8">
        <v>5</v>
      </c>
      <c r="H255" s="8">
        <v>243</v>
      </c>
      <c r="I255" s="8">
        <v>25</v>
      </c>
      <c r="J255" s="8">
        <v>34</v>
      </c>
      <c r="K255" s="11">
        <f t="shared" si="42"/>
        <v>268</v>
      </c>
      <c r="L255" s="12">
        <f t="shared" si="43"/>
        <v>0.8874172185430463</v>
      </c>
    </row>
    <row r="256" spans="1:12" ht="12.75">
      <c r="A256" s="7" t="s">
        <v>281</v>
      </c>
      <c r="B256" s="7" t="s">
        <v>282</v>
      </c>
      <c r="C256" s="8">
        <v>28143</v>
      </c>
      <c r="D256" s="7" t="s">
        <v>300</v>
      </c>
      <c r="E256" s="9">
        <f t="shared" si="41"/>
        <v>674</v>
      </c>
      <c r="F256" s="8">
        <v>6</v>
      </c>
      <c r="G256" s="8">
        <v>8</v>
      </c>
      <c r="H256" s="8">
        <v>413</v>
      </c>
      <c r="I256" s="8">
        <v>49</v>
      </c>
      <c r="J256" s="8">
        <v>212</v>
      </c>
      <c r="K256" s="11">
        <f t="shared" si="42"/>
        <v>462</v>
      </c>
      <c r="L256" s="12">
        <f t="shared" si="43"/>
        <v>0.685459940652819</v>
      </c>
    </row>
    <row r="257" spans="1:12" ht="12.75">
      <c r="A257" s="7" t="s">
        <v>281</v>
      </c>
      <c r="B257" s="7" t="s">
        <v>282</v>
      </c>
      <c r="C257" s="8">
        <v>28144</v>
      </c>
      <c r="D257" s="7" t="s">
        <v>301</v>
      </c>
      <c r="E257" s="9">
        <f t="shared" si="41"/>
        <v>746</v>
      </c>
      <c r="F257" s="8">
        <v>6</v>
      </c>
      <c r="G257" s="8">
        <v>8</v>
      </c>
      <c r="H257" s="8">
        <v>663</v>
      </c>
      <c r="I257" s="8">
        <v>30</v>
      </c>
      <c r="J257" s="8">
        <v>53</v>
      </c>
      <c r="K257" s="11">
        <f t="shared" si="42"/>
        <v>693</v>
      </c>
      <c r="L257" s="12">
        <f t="shared" si="43"/>
        <v>0.9289544235924933</v>
      </c>
    </row>
    <row r="258" spans="1:12" ht="12.75">
      <c r="A258" s="7" t="s">
        <v>281</v>
      </c>
      <c r="B258" s="7" t="s">
        <v>282</v>
      </c>
      <c r="C258" s="8">
        <v>28145</v>
      </c>
      <c r="D258" s="7" t="s">
        <v>302</v>
      </c>
      <c r="E258" s="9">
        <f t="shared" si="41"/>
        <v>980</v>
      </c>
      <c r="F258" s="8">
        <v>6</v>
      </c>
      <c r="G258" s="8">
        <v>8</v>
      </c>
      <c r="H258" s="8">
        <v>719</v>
      </c>
      <c r="I258" s="8">
        <v>90</v>
      </c>
      <c r="J258" s="8">
        <v>171</v>
      </c>
      <c r="K258" s="11">
        <f t="shared" si="42"/>
        <v>809</v>
      </c>
      <c r="L258" s="12">
        <f t="shared" si="43"/>
        <v>0.8255102040816327</v>
      </c>
    </row>
    <row r="259" spans="1:12" ht="12.75">
      <c r="A259" s="7" t="s">
        <v>281</v>
      </c>
      <c r="B259" s="7" t="s">
        <v>282</v>
      </c>
      <c r="C259" s="8">
        <v>28147</v>
      </c>
      <c r="D259" s="7" t="s">
        <v>303</v>
      </c>
      <c r="E259" s="9">
        <f t="shared" si="41"/>
        <v>718</v>
      </c>
      <c r="F259" s="8">
        <v>6</v>
      </c>
      <c r="G259" s="8">
        <v>8</v>
      </c>
      <c r="H259" s="8">
        <v>657</v>
      </c>
      <c r="I259" s="8">
        <v>21</v>
      </c>
      <c r="J259" s="8">
        <v>40</v>
      </c>
      <c r="K259" s="11">
        <f t="shared" si="42"/>
        <v>678</v>
      </c>
      <c r="L259" s="12">
        <f t="shared" si="43"/>
        <v>0.9442896935933147</v>
      </c>
    </row>
    <row r="260" spans="1:12" ht="12.75">
      <c r="A260" s="7" t="s">
        <v>281</v>
      </c>
      <c r="B260" s="7" t="s">
        <v>282</v>
      </c>
      <c r="C260" s="8">
        <v>28149</v>
      </c>
      <c r="D260" s="7" t="s">
        <v>304</v>
      </c>
      <c r="E260" s="9">
        <f t="shared" si="41"/>
        <v>1034</v>
      </c>
      <c r="F260" s="8">
        <v>9</v>
      </c>
      <c r="G260" s="8">
        <v>12</v>
      </c>
      <c r="H260" s="8">
        <v>775</v>
      </c>
      <c r="I260" s="8">
        <v>49</v>
      </c>
      <c r="J260" s="8">
        <v>210</v>
      </c>
      <c r="K260" s="11">
        <f t="shared" si="42"/>
        <v>824</v>
      </c>
      <c r="L260" s="12">
        <f t="shared" si="43"/>
        <v>0.7969052224371374</v>
      </c>
    </row>
    <row r="261" spans="1:12" ht="12.75">
      <c r="A261" s="7" t="s">
        <v>281</v>
      </c>
      <c r="B261" s="7" t="s">
        <v>282</v>
      </c>
      <c r="C261" s="8">
        <v>28150</v>
      </c>
      <c r="D261" s="7" t="s">
        <v>305</v>
      </c>
      <c r="E261" s="9">
        <f t="shared" si="41"/>
        <v>882</v>
      </c>
      <c r="F261" s="8">
        <v>9</v>
      </c>
      <c r="G261" s="8">
        <v>12</v>
      </c>
      <c r="H261" s="8">
        <v>705</v>
      </c>
      <c r="I261" s="8">
        <v>59</v>
      </c>
      <c r="J261" s="8">
        <v>118</v>
      </c>
      <c r="K261" s="11">
        <f t="shared" si="42"/>
        <v>764</v>
      </c>
      <c r="L261" s="12">
        <f t="shared" si="43"/>
        <v>0.8662131519274376</v>
      </c>
    </row>
    <row r="262" spans="1:12" ht="12.75">
      <c r="A262" s="7" t="s">
        <v>281</v>
      </c>
      <c r="B262" s="7" t="s">
        <v>282</v>
      </c>
      <c r="C262" s="8">
        <v>28151</v>
      </c>
      <c r="D262" s="7" t="s">
        <v>306</v>
      </c>
      <c r="E262" s="9">
        <f t="shared" si="41"/>
        <v>412</v>
      </c>
      <c r="F262" s="10" t="s">
        <v>14</v>
      </c>
      <c r="G262" s="8">
        <v>5</v>
      </c>
      <c r="H262" s="8">
        <v>203</v>
      </c>
      <c r="I262" s="8">
        <v>22</v>
      </c>
      <c r="J262" s="8">
        <v>187</v>
      </c>
      <c r="K262" s="11">
        <f t="shared" si="42"/>
        <v>225</v>
      </c>
      <c r="L262" s="12">
        <f t="shared" si="43"/>
        <v>0.5461165048543689</v>
      </c>
    </row>
    <row r="263" spans="1:12" ht="12.75">
      <c r="A263" s="7" t="s">
        <v>281</v>
      </c>
      <c r="B263" s="7" t="s">
        <v>282</v>
      </c>
      <c r="C263" s="8">
        <v>28153</v>
      </c>
      <c r="D263" s="7" t="s">
        <v>307</v>
      </c>
      <c r="E263" s="9">
        <f t="shared" si="41"/>
        <v>395</v>
      </c>
      <c r="F263" s="10" t="s">
        <v>43</v>
      </c>
      <c r="G263" s="8">
        <v>5</v>
      </c>
      <c r="H263" s="8">
        <v>349</v>
      </c>
      <c r="I263" s="8">
        <v>30</v>
      </c>
      <c r="J263" s="8">
        <v>16</v>
      </c>
      <c r="K263" s="11">
        <f t="shared" si="42"/>
        <v>379</v>
      </c>
      <c r="L263" s="12">
        <f t="shared" si="43"/>
        <v>0.959493670886076</v>
      </c>
    </row>
    <row r="264" spans="1:12" ht="12.75">
      <c r="A264" s="7" t="s">
        <v>281</v>
      </c>
      <c r="B264" s="7" t="s">
        <v>282</v>
      </c>
      <c r="C264" s="8">
        <v>28156</v>
      </c>
      <c r="D264" s="7" t="s">
        <v>308</v>
      </c>
      <c r="E264" s="9">
        <f t="shared" si="41"/>
        <v>496</v>
      </c>
      <c r="F264" s="10" t="s">
        <v>14</v>
      </c>
      <c r="G264" s="8">
        <v>5</v>
      </c>
      <c r="H264" s="8">
        <v>446</v>
      </c>
      <c r="I264" s="8">
        <v>26</v>
      </c>
      <c r="J264" s="8">
        <v>24</v>
      </c>
      <c r="K264" s="11">
        <f t="shared" si="42"/>
        <v>472</v>
      </c>
      <c r="L264" s="12">
        <f t="shared" si="43"/>
        <v>0.9516129032258065</v>
      </c>
    </row>
    <row r="265" spans="1:12" ht="12.75">
      <c r="A265" s="7" t="s">
        <v>281</v>
      </c>
      <c r="B265" s="7" t="s">
        <v>282</v>
      </c>
      <c r="C265" s="8">
        <v>28157</v>
      </c>
      <c r="D265" s="7" t="s">
        <v>309</v>
      </c>
      <c r="E265" s="9">
        <f t="shared" si="41"/>
        <v>463</v>
      </c>
      <c r="F265" s="10" t="s">
        <v>43</v>
      </c>
      <c r="G265" s="8">
        <v>5</v>
      </c>
      <c r="H265" s="8">
        <v>402</v>
      </c>
      <c r="I265" s="8">
        <v>32</v>
      </c>
      <c r="J265" s="8">
        <v>29</v>
      </c>
      <c r="K265" s="11">
        <f t="shared" si="42"/>
        <v>434</v>
      </c>
      <c r="L265" s="12">
        <f t="shared" si="43"/>
        <v>0.937365010799136</v>
      </c>
    </row>
    <row r="266" spans="1:12" ht="12.75">
      <c r="A266" s="7" t="s">
        <v>281</v>
      </c>
      <c r="B266" s="7" t="s">
        <v>282</v>
      </c>
      <c r="C266" s="8">
        <v>28160</v>
      </c>
      <c r="D266" s="7" t="s">
        <v>310</v>
      </c>
      <c r="E266" s="9">
        <f t="shared" si="41"/>
        <v>463</v>
      </c>
      <c r="F266" s="10" t="s">
        <v>43</v>
      </c>
      <c r="G266" s="8">
        <v>5</v>
      </c>
      <c r="H266" s="8">
        <v>423</v>
      </c>
      <c r="I266" s="8">
        <v>10</v>
      </c>
      <c r="J266" s="8">
        <v>30</v>
      </c>
      <c r="K266" s="11">
        <f t="shared" si="42"/>
        <v>433</v>
      </c>
      <c r="L266" s="12">
        <f t="shared" si="43"/>
        <v>0.9352051835853131</v>
      </c>
    </row>
    <row r="267" spans="1:12" ht="12.75">
      <c r="A267" s="7" t="s">
        <v>281</v>
      </c>
      <c r="B267" s="7" t="s">
        <v>282</v>
      </c>
      <c r="C267" s="8">
        <v>28161</v>
      </c>
      <c r="D267" s="7" t="s">
        <v>311</v>
      </c>
      <c r="E267" s="9">
        <f t="shared" si="41"/>
        <v>617</v>
      </c>
      <c r="F267" s="10" t="s">
        <v>43</v>
      </c>
      <c r="G267" s="8">
        <v>5</v>
      </c>
      <c r="H267" s="8">
        <v>562</v>
      </c>
      <c r="I267" s="8">
        <v>25</v>
      </c>
      <c r="J267" s="8">
        <v>30</v>
      </c>
      <c r="K267" s="11">
        <f t="shared" si="42"/>
        <v>587</v>
      </c>
      <c r="L267" s="12">
        <f t="shared" si="43"/>
        <v>0.9513776337115073</v>
      </c>
    </row>
    <row r="268" spans="1:12" ht="12.75">
      <c r="A268" s="7" t="s">
        <v>281</v>
      </c>
      <c r="B268" s="7" t="s">
        <v>282</v>
      </c>
      <c r="C268" s="8">
        <v>28162</v>
      </c>
      <c r="D268" s="7" t="s">
        <v>312</v>
      </c>
      <c r="E268" s="9">
        <f t="shared" si="41"/>
        <v>674</v>
      </c>
      <c r="F268" s="10" t="s">
        <v>43</v>
      </c>
      <c r="G268" s="8">
        <v>5</v>
      </c>
      <c r="H268" s="8">
        <v>604</v>
      </c>
      <c r="I268" s="8">
        <v>21</v>
      </c>
      <c r="J268" s="8">
        <v>49</v>
      </c>
      <c r="K268" s="11">
        <f t="shared" si="42"/>
        <v>625</v>
      </c>
      <c r="L268" s="12">
        <f t="shared" si="43"/>
        <v>0.9272997032640949</v>
      </c>
    </row>
    <row r="269" spans="1:12" ht="12.75">
      <c r="A269" s="7" t="s">
        <v>281</v>
      </c>
      <c r="B269" s="7" t="s">
        <v>282</v>
      </c>
      <c r="C269" s="8">
        <v>28163</v>
      </c>
      <c r="D269" s="7" t="s">
        <v>313</v>
      </c>
      <c r="E269" s="9">
        <f t="shared" si="41"/>
        <v>565</v>
      </c>
      <c r="F269" s="10" t="s">
        <v>14</v>
      </c>
      <c r="G269" s="8">
        <v>5</v>
      </c>
      <c r="H269" s="8">
        <v>413</v>
      </c>
      <c r="I269" s="8">
        <v>36</v>
      </c>
      <c r="J269" s="8">
        <v>116</v>
      </c>
      <c r="K269" s="11">
        <f t="shared" si="42"/>
        <v>449</v>
      </c>
      <c r="L269" s="12">
        <f t="shared" si="43"/>
        <v>0.7946902654867256</v>
      </c>
    </row>
    <row r="270" spans="1:12" ht="12.75">
      <c r="A270" s="7" t="s">
        <v>281</v>
      </c>
      <c r="B270" s="7" t="s">
        <v>282</v>
      </c>
      <c r="C270" s="8">
        <v>28164</v>
      </c>
      <c r="D270" s="7" t="s">
        <v>314</v>
      </c>
      <c r="E270" s="9">
        <f t="shared" si="41"/>
        <v>1113</v>
      </c>
      <c r="F270" s="8">
        <v>9</v>
      </c>
      <c r="G270" s="8">
        <v>12</v>
      </c>
      <c r="H270" s="8">
        <v>586</v>
      </c>
      <c r="I270" s="8">
        <v>153</v>
      </c>
      <c r="J270" s="8">
        <v>374</v>
      </c>
      <c r="K270" s="11">
        <f t="shared" si="42"/>
        <v>739</v>
      </c>
      <c r="L270" s="12">
        <f t="shared" si="43"/>
        <v>0.6639712488769093</v>
      </c>
    </row>
    <row r="271" spans="1:12" ht="12.75">
      <c r="A271" s="7" t="s">
        <v>281</v>
      </c>
      <c r="B271" s="7" t="s">
        <v>282</v>
      </c>
      <c r="C271" s="8">
        <v>28165</v>
      </c>
      <c r="D271" s="7" t="s">
        <v>315</v>
      </c>
      <c r="E271" s="9">
        <f t="shared" si="41"/>
        <v>454</v>
      </c>
      <c r="F271" s="10" t="s">
        <v>14</v>
      </c>
      <c r="G271" s="8">
        <v>5</v>
      </c>
      <c r="H271" s="8">
        <v>369</v>
      </c>
      <c r="I271" s="8">
        <v>28</v>
      </c>
      <c r="J271" s="8">
        <v>57</v>
      </c>
      <c r="K271" s="11">
        <f t="shared" si="42"/>
        <v>397</v>
      </c>
      <c r="L271" s="12">
        <f t="shared" si="43"/>
        <v>0.8744493392070485</v>
      </c>
    </row>
    <row r="272" spans="1:12" ht="12.75">
      <c r="A272" s="7" t="s">
        <v>316</v>
      </c>
      <c r="B272" s="7" t="s">
        <v>282</v>
      </c>
      <c r="C272" s="8">
        <v>28167</v>
      </c>
      <c r="D272" s="7" t="s">
        <v>317</v>
      </c>
      <c r="E272" s="9">
        <f t="shared" si="41"/>
        <v>145</v>
      </c>
      <c r="F272" s="8">
        <v>7</v>
      </c>
      <c r="G272" s="8">
        <v>9</v>
      </c>
      <c r="H272" s="8">
        <v>145</v>
      </c>
      <c r="I272" s="8">
        <v>0</v>
      </c>
      <c r="J272" s="8">
        <v>0</v>
      </c>
      <c r="K272" s="11">
        <f>+H272+I272</f>
        <v>145</v>
      </c>
      <c r="L272" s="12">
        <f>K272/E272</f>
        <v>1</v>
      </c>
    </row>
    <row r="273" spans="1:12" ht="12.75">
      <c r="A273" s="7" t="s">
        <v>281</v>
      </c>
      <c r="B273" s="7" t="s">
        <v>282</v>
      </c>
      <c r="C273" s="8">
        <v>28170</v>
      </c>
      <c r="D273" s="7" t="s">
        <v>318</v>
      </c>
      <c r="E273" s="9">
        <f t="shared" si="41"/>
        <v>652</v>
      </c>
      <c r="F273" s="10" t="s">
        <v>43</v>
      </c>
      <c r="G273" s="8">
        <v>12</v>
      </c>
      <c r="H273" s="8">
        <v>445</v>
      </c>
      <c r="I273" s="8">
        <v>84</v>
      </c>
      <c r="J273" s="8">
        <v>123</v>
      </c>
      <c r="K273" s="11">
        <f t="shared" si="42"/>
        <v>529</v>
      </c>
      <c r="L273" s="12">
        <f t="shared" si="43"/>
        <v>0.8113496932515337</v>
      </c>
    </row>
    <row r="274" spans="1:12" ht="12.75">
      <c r="A274" s="7" t="s">
        <v>281</v>
      </c>
      <c r="B274" s="7" t="s">
        <v>282</v>
      </c>
      <c r="C274" s="8">
        <v>28178</v>
      </c>
      <c r="D274" s="7" t="s">
        <v>319</v>
      </c>
      <c r="E274" s="9">
        <f t="shared" si="41"/>
        <v>207</v>
      </c>
      <c r="F274" s="8">
        <v>9</v>
      </c>
      <c r="G274" s="8">
        <v>12</v>
      </c>
      <c r="H274" s="8">
        <v>174</v>
      </c>
      <c r="I274" s="8">
        <v>22</v>
      </c>
      <c r="J274" s="8">
        <v>11</v>
      </c>
      <c r="K274" s="11">
        <f t="shared" si="42"/>
        <v>196</v>
      </c>
      <c r="L274" s="12">
        <f t="shared" si="43"/>
        <v>0.9468599033816425</v>
      </c>
    </row>
    <row r="275" spans="1:12" ht="12.75">
      <c r="A275" s="7" t="s">
        <v>281</v>
      </c>
      <c r="B275" s="7" t="s">
        <v>282</v>
      </c>
      <c r="C275" s="8">
        <v>28181</v>
      </c>
      <c r="D275" s="7" t="s">
        <v>320</v>
      </c>
      <c r="E275" s="9">
        <f t="shared" si="41"/>
        <v>632</v>
      </c>
      <c r="F275" s="10" t="s">
        <v>14</v>
      </c>
      <c r="G275" s="8">
        <v>5</v>
      </c>
      <c r="H275" s="8">
        <v>496</v>
      </c>
      <c r="I275" s="8">
        <v>61</v>
      </c>
      <c r="J275" s="8">
        <v>75</v>
      </c>
      <c r="K275" s="11">
        <f t="shared" si="42"/>
        <v>557</v>
      </c>
      <c r="L275" s="12">
        <f t="shared" si="43"/>
        <v>0.8813291139240507</v>
      </c>
    </row>
    <row r="276" spans="1:12" ht="12.75">
      <c r="A276" s="7" t="s">
        <v>281</v>
      </c>
      <c r="B276" s="7" t="s">
        <v>282</v>
      </c>
      <c r="C276" s="8">
        <v>28182</v>
      </c>
      <c r="D276" s="7" t="s">
        <v>321</v>
      </c>
      <c r="E276" s="9">
        <f t="shared" si="41"/>
        <v>957</v>
      </c>
      <c r="F276" s="8">
        <v>6</v>
      </c>
      <c r="G276" s="8">
        <v>8</v>
      </c>
      <c r="H276" s="8">
        <v>811</v>
      </c>
      <c r="I276" s="8">
        <v>38</v>
      </c>
      <c r="J276" s="8">
        <v>108</v>
      </c>
      <c r="K276" s="11">
        <f t="shared" si="42"/>
        <v>849</v>
      </c>
      <c r="L276" s="12">
        <f t="shared" si="43"/>
        <v>0.8871473354231975</v>
      </c>
    </row>
    <row r="277" spans="1:12" ht="12.75">
      <c r="A277" s="7" t="s">
        <v>281</v>
      </c>
      <c r="B277" s="7" t="s">
        <v>282</v>
      </c>
      <c r="C277" s="8">
        <v>28187</v>
      </c>
      <c r="D277" s="7" t="s">
        <v>322</v>
      </c>
      <c r="E277" s="9">
        <f t="shared" si="41"/>
        <v>360</v>
      </c>
      <c r="F277" s="8">
        <v>9</v>
      </c>
      <c r="G277" s="8">
        <v>12</v>
      </c>
      <c r="H277" s="8">
        <v>268</v>
      </c>
      <c r="I277" s="8">
        <v>27</v>
      </c>
      <c r="J277" s="8">
        <v>65</v>
      </c>
      <c r="K277" s="11">
        <f t="shared" si="42"/>
        <v>295</v>
      </c>
      <c r="L277" s="12">
        <f t="shared" si="43"/>
        <v>0.8194444444444444</v>
      </c>
    </row>
    <row r="278" spans="1:12" ht="12.75">
      <c r="A278" s="7" t="s">
        <v>281</v>
      </c>
      <c r="B278" s="7" t="s">
        <v>282</v>
      </c>
      <c r="C278" s="8">
        <v>28189</v>
      </c>
      <c r="D278" s="7" t="s">
        <v>323</v>
      </c>
      <c r="E278" s="9">
        <f t="shared" si="41"/>
        <v>720</v>
      </c>
      <c r="F278" s="8">
        <v>9</v>
      </c>
      <c r="G278" s="8">
        <v>12</v>
      </c>
      <c r="H278" s="8">
        <v>557</v>
      </c>
      <c r="I278" s="8">
        <v>33</v>
      </c>
      <c r="J278" s="8">
        <v>130</v>
      </c>
      <c r="K278" s="11">
        <f t="shared" si="42"/>
        <v>590</v>
      </c>
      <c r="L278" s="12">
        <f t="shared" si="43"/>
        <v>0.8194444444444444</v>
      </c>
    </row>
    <row r="279" spans="1:12" ht="13.5" thickBot="1">
      <c r="A279" s="7" t="s">
        <v>281</v>
      </c>
      <c r="B279" s="7" t="s">
        <v>282</v>
      </c>
      <c r="C279" s="8">
        <v>28193</v>
      </c>
      <c r="D279" s="7" t="s">
        <v>324</v>
      </c>
      <c r="E279" s="14">
        <f t="shared" si="41"/>
        <v>569</v>
      </c>
      <c r="F279" s="8">
        <v>9</v>
      </c>
      <c r="G279" s="8">
        <v>12</v>
      </c>
      <c r="H279" s="13">
        <v>484</v>
      </c>
      <c r="I279" s="13">
        <v>33</v>
      </c>
      <c r="J279" s="13">
        <v>52</v>
      </c>
      <c r="K279" s="29">
        <f t="shared" si="42"/>
        <v>517</v>
      </c>
      <c r="L279" s="30">
        <f t="shared" si="43"/>
        <v>0.9086115992970123</v>
      </c>
    </row>
    <row r="280" spans="1:12" s="39" customFormat="1" ht="12.75">
      <c r="A280" s="148"/>
      <c r="B280" s="149" t="s">
        <v>325</v>
      </c>
      <c r="C280" s="94">
        <f>COUNT(C239:C279)</f>
        <v>41</v>
      </c>
      <c r="D280" s="93" t="s">
        <v>22</v>
      </c>
      <c r="E280" s="129">
        <f>SUBTOTAL(9,E239:E279)</f>
        <v>23808</v>
      </c>
      <c r="F280" s="130"/>
      <c r="G280" s="130"/>
      <c r="H280" s="129">
        <f>SUBTOTAL(9,H239:H279)</f>
        <v>19239</v>
      </c>
      <c r="I280" s="129">
        <f>SUBTOTAL(9,I239:I279)</f>
        <v>1485</v>
      </c>
      <c r="J280" s="129">
        <f>SUBTOTAL(9,J239:J279)</f>
        <v>3084</v>
      </c>
      <c r="K280" s="129">
        <f>SUBTOTAL(9,K239:K279)</f>
        <v>20724</v>
      </c>
      <c r="L280" s="44">
        <f t="shared" si="43"/>
        <v>0.8704637096774194</v>
      </c>
    </row>
    <row r="281" spans="1:12" s="60" customFormat="1" ht="12.75">
      <c r="A281" s="150"/>
      <c r="B281" s="151"/>
      <c r="C281" s="152"/>
      <c r="D281" s="151"/>
      <c r="E281" s="153"/>
      <c r="F281" s="154"/>
      <c r="G281" s="154"/>
      <c r="H281" s="153"/>
      <c r="I281" s="153"/>
      <c r="J281" s="153"/>
      <c r="K281" s="153"/>
      <c r="L281" s="155"/>
    </row>
    <row r="282" spans="1:12" ht="12.75">
      <c r="A282" s="7" t="s">
        <v>326</v>
      </c>
      <c r="B282" s="7" t="s">
        <v>108</v>
      </c>
      <c r="C282" s="8">
        <v>28601</v>
      </c>
      <c r="D282" s="7" t="s">
        <v>327</v>
      </c>
      <c r="E282" s="9">
        <f>+H282+I282+J282</f>
        <v>314</v>
      </c>
      <c r="F282" s="10" t="s">
        <v>43</v>
      </c>
      <c r="G282" s="8">
        <v>8</v>
      </c>
      <c r="H282" s="8">
        <v>209</v>
      </c>
      <c r="I282" s="8">
        <v>36</v>
      </c>
      <c r="J282" s="8">
        <v>69</v>
      </c>
      <c r="K282" s="11">
        <f>+H282+I282</f>
        <v>245</v>
      </c>
      <c r="L282" s="12">
        <f t="shared" si="43"/>
        <v>0.7802547770700637</v>
      </c>
    </row>
    <row r="283" spans="1:12" ht="12.75">
      <c r="A283" s="7" t="s">
        <v>328</v>
      </c>
      <c r="B283" s="7" t="s">
        <v>108</v>
      </c>
      <c r="C283" s="8">
        <v>28602</v>
      </c>
      <c r="D283" s="7" t="s">
        <v>329</v>
      </c>
      <c r="E283" s="9">
        <f>+H283+I283+J283</f>
        <v>688</v>
      </c>
      <c r="F283" s="10" t="s">
        <v>43</v>
      </c>
      <c r="G283" s="8">
        <v>11</v>
      </c>
      <c r="H283" s="8">
        <v>454</v>
      </c>
      <c r="I283" s="8">
        <v>78</v>
      </c>
      <c r="J283" s="8">
        <v>156</v>
      </c>
      <c r="K283" s="11">
        <f>+H283+I283</f>
        <v>532</v>
      </c>
      <c r="L283" s="12">
        <f t="shared" si="43"/>
        <v>0.7732558139534884</v>
      </c>
    </row>
    <row r="284" spans="1:12" ht="12.75">
      <c r="A284" s="7" t="s">
        <v>330</v>
      </c>
      <c r="B284" s="7" t="s">
        <v>108</v>
      </c>
      <c r="C284" s="8">
        <v>28606</v>
      </c>
      <c r="D284" s="7" t="s">
        <v>331</v>
      </c>
      <c r="E284" s="9">
        <f>+H284+I284+J284</f>
        <v>102</v>
      </c>
      <c r="F284" s="8">
        <v>7</v>
      </c>
      <c r="G284" s="8">
        <v>9</v>
      </c>
      <c r="H284" s="8">
        <v>82</v>
      </c>
      <c r="I284" s="8">
        <v>9</v>
      </c>
      <c r="J284" s="8">
        <v>11</v>
      </c>
      <c r="K284" s="11">
        <f>+H284+I284</f>
        <v>91</v>
      </c>
      <c r="L284" s="12">
        <f t="shared" si="43"/>
        <v>0.8921568627450981</v>
      </c>
    </row>
    <row r="285" spans="1:12" ht="13.5" thickBot="1">
      <c r="A285" s="7" t="s">
        <v>332</v>
      </c>
      <c r="B285" s="7" t="s">
        <v>108</v>
      </c>
      <c r="C285" s="13">
        <v>28607</v>
      </c>
      <c r="D285" s="7" t="s">
        <v>333</v>
      </c>
      <c r="E285" s="14">
        <f>+H285+I285+J285</f>
        <v>202</v>
      </c>
      <c r="F285" s="8">
        <v>10</v>
      </c>
      <c r="G285" s="8">
        <v>12</v>
      </c>
      <c r="H285" s="13">
        <v>147</v>
      </c>
      <c r="I285" s="13">
        <v>19</v>
      </c>
      <c r="J285" s="13">
        <v>36</v>
      </c>
      <c r="K285" s="29">
        <f>+H285+I285</f>
        <v>166</v>
      </c>
      <c r="L285" s="30">
        <f t="shared" si="43"/>
        <v>0.8217821782178217</v>
      </c>
    </row>
    <row r="286" spans="1:12" ht="12.75">
      <c r="A286" s="45"/>
      <c r="B286" s="45"/>
      <c r="C286" s="95">
        <f>COUNT(C282:C285)</f>
        <v>4</v>
      </c>
      <c r="D286" s="96" t="s">
        <v>46</v>
      </c>
      <c r="E286" s="143">
        <f>SUBTOTAL(9,E282:E285)</f>
        <v>1306</v>
      </c>
      <c r="F286" s="144"/>
      <c r="G286" s="156"/>
      <c r="H286" s="143">
        <f>SUBTOTAL(9,H282:H285)</f>
        <v>892</v>
      </c>
      <c r="I286" s="143">
        <f>SUBTOTAL(9,I282:I285)</f>
        <v>142</v>
      </c>
      <c r="J286" s="143">
        <f>SUBTOTAL(9,J282:J285)</f>
        <v>272</v>
      </c>
      <c r="K286" s="143">
        <f>SUBTOTAL(9,K282:K285)</f>
        <v>1034</v>
      </c>
      <c r="L286" s="52">
        <f t="shared" si="43"/>
        <v>0.7917304747320061</v>
      </c>
    </row>
    <row r="287" spans="3:7" ht="12.75">
      <c r="C287" s="8"/>
      <c r="F287" s="8"/>
      <c r="G287" s="8"/>
    </row>
    <row r="288" spans="1:12" ht="12.75">
      <c r="A288" s="7" t="s">
        <v>334</v>
      </c>
      <c r="B288" s="7" t="s">
        <v>335</v>
      </c>
      <c r="C288" s="8">
        <v>28702</v>
      </c>
      <c r="D288" s="7" t="s">
        <v>336</v>
      </c>
      <c r="E288" s="9">
        <f>+H288+I288+J288</f>
        <v>68</v>
      </c>
      <c r="F288" s="10" t="s">
        <v>14</v>
      </c>
      <c r="G288" s="8">
        <v>12</v>
      </c>
      <c r="H288" s="8">
        <v>39</v>
      </c>
      <c r="I288" s="8">
        <v>4</v>
      </c>
      <c r="J288" s="8">
        <v>25</v>
      </c>
      <c r="K288" s="11">
        <f>+H288+I288</f>
        <v>43</v>
      </c>
      <c r="L288" s="12">
        <f>K288/E288</f>
        <v>0.6323529411764706</v>
      </c>
    </row>
    <row r="289" spans="1:12" ht="13.5" thickBot="1">
      <c r="A289" s="7" t="s">
        <v>337</v>
      </c>
      <c r="B289" s="7" t="s">
        <v>338</v>
      </c>
      <c r="C289" s="13">
        <v>28703</v>
      </c>
      <c r="D289" s="7" t="s">
        <v>339</v>
      </c>
      <c r="E289" s="14">
        <f>+H289+I289+J289</f>
        <v>868</v>
      </c>
      <c r="F289" s="8">
        <v>9</v>
      </c>
      <c r="G289" s="8">
        <v>12</v>
      </c>
      <c r="H289" s="13">
        <v>486</v>
      </c>
      <c r="I289" s="13">
        <v>72</v>
      </c>
      <c r="J289" s="13">
        <v>310</v>
      </c>
      <c r="K289" s="29">
        <f>+H289+I289</f>
        <v>558</v>
      </c>
      <c r="L289" s="30">
        <f>K289/E289</f>
        <v>0.6428571428571429</v>
      </c>
    </row>
    <row r="290" spans="1:12" ht="12.75">
      <c r="A290" s="121"/>
      <c r="B290" s="121"/>
      <c r="C290" s="122">
        <f>COUNT(C288:C289)</f>
        <v>2</v>
      </c>
      <c r="D290" s="123" t="s">
        <v>340</v>
      </c>
      <c r="E290" s="124">
        <f>SUBTOTAL(9,E288:E289)</f>
        <v>936</v>
      </c>
      <c r="F290" s="157"/>
      <c r="G290" s="157"/>
      <c r="H290" s="124">
        <f>SUBTOTAL(9,H288:H289)</f>
        <v>525</v>
      </c>
      <c r="I290" s="124">
        <f>SUBTOTAL(9,I288:I289)</f>
        <v>76</v>
      </c>
      <c r="J290" s="124">
        <f>SUBTOTAL(9,J288:J289)</f>
        <v>335</v>
      </c>
      <c r="K290" s="124">
        <f>SUBTOTAL(9,K288:K289)</f>
        <v>601</v>
      </c>
      <c r="L290" s="158">
        <f>K290/E290</f>
        <v>0.6420940170940171</v>
      </c>
    </row>
    <row r="291" spans="3:7" ht="12.75">
      <c r="C291" s="8"/>
      <c r="F291" s="8"/>
      <c r="G291" s="8"/>
    </row>
    <row r="292" spans="1:12" s="39" customFormat="1" ht="12.75">
      <c r="A292" s="159"/>
      <c r="B292" s="160" t="s">
        <v>282</v>
      </c>
      <c r="C292" s="161">
        <v>28202</v>
      </c>
      <c r="D292" s="162" t="s">
        <v>341</v>
      </c>
      <c r="E292" s="9">
        <v>258</v>
      </c>
      <c r="F292" s="163" t="s">
        <v>91</v>
      </c>
      <c r="G292" s="163">
        <v>8</v>
      </c>
      <c r="H292" s="8">
        <v>115</v>
      </c>
      <c r="I292" s="8">
        <v>27</v>
      </c>
      <c r="J292" s="8">
        <v>116</v>
      </c>
      <c r="K292" s="164">
        <f>+H292+I292</f>
        <v>142</v>
      </c>
      <c r="L292" s="12">
        <f>K292/E292</f>
        <v>0.5503875968992248</v>
      </c>
    </row>
    <row r="293" spans="1:12" s="39" customFormat="1" ht="12.75">
      <c r="A293" s="159"/>
      <c r="B293" s="160" t="s">
        <v>282</v>
      </c>
      <c r="C293" s="161">
        <v>28219</v>
      </c>
      <c r="D293" s="162" t="s">
        <v>342</v>
      </c>
      <c r="E293" s="9">
        <v>226</v>
      </c>
      <c r="F293" s="163"/>
      <c r="G293" s="163"/>
      <c r="H293" s="8">
        <v>21</v>
      </c>
      <c r="I293" s="8">
        <v>3</v>
      </c>
      <c r="J293" s="8">
        <v>202</v>
      </c>
      <c r="K293" s="164">
        <f aca="true" t="shared" si="44" ref="K293:K302">+H293+I293</f>
        <v>24</v>
      </c>
      <c r="L293" s="12">
        <f aca="true" t="shared" si="45" ref="L293:L302">K293/E293</f>
        <v>0.10619469026548672</v>
      </c>
    </row>
    <row r="294" spans="1:12" s="39" customFormat="1" ht="12.75">
      <c r="A294" s="159"/>
      <c r="B294" s="160" t="s">
        <v>282</v>
      </c>
      <c r="C294" s="161">
        <v>28223</v>
      </c>
      <c r="D294" s="162" t="s">
        <v>343</v>
      </c>
      <c r="E294" s="9">
        <v>150</v>
      </c>
      <c r="F294" s="163"/>
      <c r="G294" s="163"/>
      <c r="H294" s="8">
        <v>17</v>
      </c>
      <c r="I294" s="8">
        <v>5</v>
      </c>
      <c r="J294" s="8">
        <v>128</v>
      </c>
      <c r="K294" s="164">
        <f t="shared" si="44"/>
        <v>22</v>
      </c>
      <c r="L294" s="12">
        <f t="shared" si="45"/>
        <v>0.14666666666666667</v>
      </c>
    </row>
    <row r="295" spans="1:12" s="39" customFormat="1" ht="12.75">
      <c r="A295" s="159"/>
      <c r="B295" s="160" t="s">
        <v>282</v>
      </c>
      <c r="C295" s="161">
        <v>28230</v>
      </c>
      <c r="D295" s="162" t="s">
        <v>344</v>
      </c>
      <c r="E295" s="9">
        <v>57</v>
      </c>
      <c r="F295" s="163"/>
      <c r="G295" s="163"/>
      <c r="H295" s="8">
        <v>35</v>
      </c>
      <c r="I295" s="8">
        <v>14</v>
      </c>
      <c r="J295" s="8">
        <v>8</v>
      </c>
      <c r="K295" s="164">
        <f t="shared" si="44"/>
        <v>49</v>
      </c>
      <c r="L295" s="12">
        <f t="shared" si="45"/>
        <v>0.8596491228070176</v>
      </c>
    </row>
    <row r="296" spans="1:12" s="39" customFormat="1" ht="12.75">
      <c r="A296" s="159"/>
      <c r="B296" s="160" t="s">
        <v>282</v>
      </c>
      <c r="C296" s="161">
        <v>28315</v>
      </c>
      <c r="D296" s="162" t="s">
        <v>345</v>
      </c>
      <c r="E296" s="9">
        <v>154</v>
      </c>
      <c r="F296" s="163"/>
      <c r="G296" s="163"/>
      <c r="H296" s="8">
        <v>75</v>
      </c>
      <c r="I296" s="8">
        <v>19</v>
      </c>
      <c r="J296" s="8">
        <v>60</v>
      </c>
      <c r="K296" s="164">
        <f t="shared" si="44"/>
        <v>94</v>
      </c>
      <c r="L296" s="12">
        <f t="shared" si="45"/>
        <v>0.6103896103896104</v>
      </c>
    </row>
    <row r="297" spans="1:12" s="39" customFormat="1" ht="12.75">
      <c r="A297" s="159"/>
      <c r="B297" s="160" t="s">
        <v>282</v>
      </c>
      <c r="C297" s="161">
        <v>28373</v>
      </c>
      <c r="D297" s="162" t="s">
        <v>346</v>
      </c>
      <c r="E297" s="9">
        <v>63</v>
      </c>
      <c r="F297" s="163"/>
      <c r="G297" s="163"/>
      <c r="H297" s="8">
        <v>53</v>
      </c>
      <c r="I297" s="8">
        <v>7</v>
      </c>
      <c r="J297" s="8">
        <v>3</v>
      </c>
      <c r="K297" s="164">
        <f t="shared" si="44"/>
        <v>60</v>
      </c>
      <c r="L297" s="12">
        <f t="shared" si="45"/>
        <v>0.9523809523809523</v>
      </c>
    </row>
    <row r="298" spans="1:12" s="39" customFormat="1" ht="12.75">
      <c r="A298" s="159"/>
      <c r="B298" s="160" t="s">
        <v>282</v>
      </c>
      <c r="C298" s="161">
        <v>28376</v>
      </c>
      <c r="D298" s="162" t="s">
        <v>347</v>
      </c>
      <c r="E298" s="9">
        <v>47</v>
      </c>
      <c r="F298" s="163"/>
      <c r="G298" s="163"/>
      <c r="H298" s="8">
        <v>47</v>
      </c>
      <c r="I298" s="8">
        <v>0</v>
      </c>
      <c r="J298" s="8">
        <v>0</v>
      </c>
      <c r="K298" s="164">
        <f t="shared" si="44"/>
        <v>47</v>
      </c>
      <c r="L298" s="12">
        <f t="shared" si="45"/>
        <v>1</v>
      </c>
    </row>
    <row r="299" spans="1:12" s="39" customFormat="1" ht="12.75">
      <c r="A299" s="159"/>
      <c r="B299" s="160" t="s">
        <v>282</v>
      </c>
      <c r="C299" s="161">
        <v>28382</v>
      </c>
      <c r="D299" s="162" t="s">
        <v>348</v>
      </c>
      <c r="E299" s="9">
        <v>55</v>
      </c>
      <c r="F299" s="163"/>
      <c r="G299" s="163"/>
      <c r="H299" s="8">
        <v>46</v>
      </c>
      <c r="I299" s="8">
        <v>6</v>
      </c>
      <c r="J299" s="8">
        <v>3</v>
      </c>
      <c r="K299" s="164">
        <f t="shared" si="44"/>
        <v>52</v>
      </c>
      <c r="L299" s="12">
        <f t="shared" si="45"/>
        <v>0.9454545454545454</v>
      </c>
    </row>
    <row r="300" spans="1:12" s="39" customFormat="1" ht="12.75">
      <c r="A300" s="159"/>
      <c r="B300" s="160" t="s">
        <v>282</v>
      </c>
      <c r="C300" s="161">
        <v>28831</v>
      </c>
      <c r="D300" s="162" t="s">
        <v>349</v>
      </c>
      <c r="E300" s="9">
        <v>378</v>
      </c>
      <c r="F300" s="163"/>
      <c r="G300" s="163"/>
      <c r="H300" s="8">
        <v>255</v>
      </c>
      <c r="I300" s="8">
        <v>55</v>
      </c>
      <c r="J300" s="8">
        <v>68</v>
      </c>
      <c r="K300" s="164">
        <f t="shared" si="44"/>
        <v>310</v>
      </c>
      <c r="L300" s="12">
        <f t="shared" si="45"/>
        <v>0.8201058201058201</v>
      </c>
    </row>
    <row r="301" spans="1:12" s="39" customFormat="1" ht="12.75">
      <c r="A301" s="159"/>
      <c r="B301" s="160" t="s">
        <v>282</v>
      </c>
      <c r="C301" s="161">
        <v>28880</v>
      </c>
      <c r="D301" s="162" t="s">
        <v>350</v>
      </c>
      <c r="E301" s="9">
        <v>32</v>
      </c>
      <c r="F301" s="163"/>
      <c r="G301" s="163"/>
      <c r="H301" s="8">
        <v>30</v>
      </c>
      <c r="I301" s="8">
        <v>1</v>
      </c>
      <c r="J301" s="8">
        <v>1</v>
      </c>
      <c r="K301" s="164">
        <f t="shared" si="44"/>
        <v>31</v>
      </c>
      <c r="L301" s="12">
        <f t="shared" si="45"/>
        <v>0.96875</v>
      </c>
    </row>
    <row r="302" spans="1:12" s="39" customFormat="1" ht="13.5" thickBot="1">
      <c r="A302" s="159"/>
      <c r="B302" s="160" t="s">
        <v>282</v>
      </c>
      <c r="C302" s="113">
        <v>28911</v>
      </c>
      <c r="D302" s="162" t="s">
        <v>351</v>
      </c>
      <c r="E302" s="14">
        <v>70</v>
      </c>
      <c r="F302" s="163"/>
      <c r="G302" s="163"/>
      <c r="H302" s="13">
        <v>65</v>
      </c>
      <c r="I302" s="13">
        <v>0</v>
      </c>
      <c r="J302" s="13">
        <v>5</v>
      </c>
      <c r="K302" s="113">
        <f t="shared" si="44"/>
        <v>65</v>
      </c>
      <c r="L302" s="30">
        <f t="shared" si="45"/>
        <v>0.9285714285714286</v>
      </c>
    </row>
    <row r="303" spans="1:12" ht="12.75">
      <c r="A303" s="165"/>
      <c r="B303" s="166"/>
      <c r="C303" s="167">
        <f>COUNT(C292:C302)</f>
        <v>11</v>
      </c>
      <c r="D303" s="168" t="s">
        <v>352</v>
      </c>
      <c r="E303" s="169">
        <f>SUBTOTAL(9,E292:E302)</f>
        <v>1490</v>
      </c>
      <c r="F303" s="170"/>
      <c r="G303" s="170"/>
      <c r="H303" s="169">
        <f>SUBTOTAL(9,H292:H302)</f>
        <v>759</v>
      </c>
      <c r="I303" s="169">
        <f>SUBTOTAL(9,I292:I302)</f>
        <v>137</v>
      </c>
      <c r="J303" s="169"/>
      <c r="K303" s="169">
        <f>SUBTOTAL(9,K292:K302)</f>
        <v>896</v>
      </c>
      <c r="L303" s="171">
        <f>K303/E303</f>
        <v>0.6013422818791946</v>
      </c>
    </row>
    <row r="304" spans="1:12" s="39" customFormat="1" ht="12.75">
      <c r="A304" s="159"/>
      <c r="B304" s="160"/>
      <c r="C304" s="161"/>
      <c r="D304" s="162"/>
      <c r="E304" s="9"/>
      <c r="F304" s="163"/>
      <c r="G304" s="163"/>
      <c r="H304" s="172"/>
      <c r="I304" s="172"/>
      <c r="J304" s="159"/>
      <c r="K304" s="164"/>
      <c r="L304" s="12"/>
    </row>
    <row r="305" spans="1:12" s="60" customFormat="1" ht="12.75">
      <c r="A305" s="53"/>
      <c r="B305" s="146" t="s">
        <v>353</v>
      </c>
      <c r="C305" s="55">
        <f>+C280+C286+C290+C303</f>
        <v>58</v>
      </c>
      <c r="D305" s="56" t="s">
        <v>273</v>
      </c>
      <c r="E305" s="57">
        <f>SUBTOTAL(9,E239:E303)</f>
        <v>27540</v>
      </c>
      <c r="F305" s="58"/>
      <c r="G305" s="58"/>
      <c r="H305" s="57">
        <f>SUBTOTAL(9,H239:H303)</f>
        <v>21415</v>
      </c>
      <c r="I305" s="57">
        <f>SUBTOTAL(9,I239:I303)</f>
        <v>1840</v>
      </c>
      <c r="J305" s="55"/>
      <c r="K305" s="57">
        <f>SUBTOTAL(9,K239:K303)</f>
        <v>23255</v>
      </c>
      <c r="L305" s="59">
        <f>K305/E305</f>
        <v>0.84440813362382</v>
      </c>
    </row>
    <row r="306" spans="3:7" ht="12.75">
      <c r="C306" s="8"/>
      <c r="F306" s="8"/>
      <c r="G306" s="8"/>
    </row>
    <row r="307" spans="1:12" ht="12.75">
      <c r="A307" s="7" t="s">
        <v>354</v>
      </c>
      <c r="B307" s="7" t="s">
        <v>355</v>
      </c>
      <c r="C307" s="8">
        <v>30102</v>
      </c>
      <c r="D307" s="7" t="s">
        <v>356</v>
      </c>
      <c r="E307" s="163">
        <f>+H307+I307+J307</f>
        <v>249</v>
      </c>
      <c r="F307" s="10" t="s">
        <v>20</v>
      </c>
      <c r="G307" s="8">
        <v>5</v>
      </c>
      <c r="H307" s="8">
        <v>45</v>
      </c>
      <c r="I307" s="8">
        <v>4</v>
      </c>
      <c r="J307" s="8">
        <v>200</v>
      </c>
      <c r="K307" s="164">
        <f>+H307+I307</f>
        <v>49</v>
      </c>
      <c r="L307" s="12">
        <f aca="true" t="shared" si="46" ref="L307:L312">K307/E307</f>
        <v>0.19678714859437751</v>
      </c>
    </row>
    <row r="308" spans="1:12" ht="12.75">
      <c r="A308" s="7" t="s">
        <v>354</v>
      </c>
      <c r="B308" s="7" t="s">
        <v>355</v>
      </c>
      <c r="C308" s="8">
        <v>30103</v>
      </c>
      <c r="D308" s="7" t="s">
        <v>357</v>
      </c>
      <c r="E308" s="163">
        <f>+H308+I308+J308</f>
        <v>140</v>
      </c>
      <c r="F308" s="10" t="s">
        <v>20</v>
      </c>
      <c r="G308" s="8">
        <v>5</v>
      </c>
      <c r="H308" s="8">
        <v>20</v>
      </c>
      <c r="I308" s="8">
        <v>3</v>
      </c>
      <c r="J308" s="8">
        <v>117</v>
      </c>
      <c r="K308" s="164">
        <f>+H308+I308</f>
        <v>23</v>
      </c>
      <c r="L308" s="12">
        <f t="shared" si="46"/>
        <v>0.16428571428571428</v>
      </c>
    </row>
    <row r="309" spans="1:12" ht="12.75">
      <c r="A309" s="7" t="s">
        <v>354</v>
      </c>
      <c r="B309" s="7" t="s">
        <v>355</v>
      </c>
      <c r="C309" s="8">
        <v>30104</v>
      </c>
      <c r="D309" s="7" t="s">
        <v>358</v>
      </c>
      <c r="E309" s="163">
        <f>+H309+I309+J309</f>
        <v>491</v>
      </c>
      <c r="F309" s="8">
        <v>9</v>
      </c>
      <c r="G309" s="8">
        <v>12</v>
      </c>
      <c r="H309" s="8">
        <v>59</v>
      </c>
      <c r="I309" s="8">
        <v>19</v>
      </c>
      <c r="J309" s="8">
        <v>413</v>
      </c>
      <c r="K309" s="164">
        <f>+H309+I309</f>
        <v>78</v>
      </c>
      <c r="L309" s="12">
        <f t="shared" si="46"/>
        <v>0.15885947046843177</v>
      </c>
    </row>
    <row r="310" spans="1:12" ht="12.75">
      <c r="A310" s="7" t="s">
        <v>354</v>
      </c>
      <c r="B310" s="7" t="s">
        <v>355</v>
      </c>
      <c r="C310" s="8">
        <v>30105</v>
      </c>
      <c r="D310" s="7" t="s">
        <v>359</v>
      </c>
      <c r="E310" s="163">
        <f>+H310+I310+J310</f>
        <v>378</v>
      </c>
      <c r="F310" s="8">
        <v>6</v>
      </c>
      <c r="G310" s="8">
        <v>8</v>
      </c>
      <c r="H310" s="8">
        <v>53</v>
      </c>
      <c r="I310" s="8">
        <v>16</v>
      </c>
      <c r="J310" s="8">
        <v>309</v>
      </c>
      <c r="K310" s="164">
        <f>+H310+I310</f>
        <v>69</v>
      </c>
      <c r="L310" s="12">
        <f t="shared" si="46"/>
        <v>0.18253968253968253</v>
      </c>
    </row>
    <row r="311" spans="1:12" ht="13.5" thickBot="1">
      <c r="A311" s="7" t="s">
        <v>354</v>
      </c>
      <c r="B311" s="7" t="s">
        <v>355</v>
      </c>
      <c r="C311" s="13">
        <v>30106</v>
      </c>
      <c r="D311" s="7" t="s">
        <v>360</v>
      </c>
      <c r="E311" s="112">
        <f>+H311+I311+J311</f>
        <v>252</v>
      </c>
      <c r="F311" s="10" t="s">
        <v>14</v>
      </c>
      <c r="G311" s="8">
        <v>5</v>
      </c>
      <c r="H311" s="13">
        <v>22</v>
      </c>
      <c r="I311" s="13">
        <v>6</v>
      </c>
      <c r="J311" s="13">
        <v>224</v>
      </c>
      <c r="K311" s="113">
        <f>+H311+I311</f>
        <v>28</v>
      </c>
      <c r="L311" s="30">
        <f t="shared" si="46"/>
        <v>0.1111111111111111</v>
      </c>
    </row>
    <row r="312" spans="1:12" s="39" customFormat="1" ht="12.75">
      <c r="A312" s="173"/>
      <c r="B312" s="62" t="s">
        <v>361</v>
      </c>
      <c r="C312" s="94">
        <f>COUNT(C307:C311)</f>
        <v>5</v>
      </c>
      <c r="D312" s="93" t="s">
        <v>22</v>
      </c>
      <c r="E312" s="129">
        <f>SUBTOTAL(9,E307:E311)</f>
        <v>1510</v>
      </c>
      <c r="F312" s="130"/>
      <c r="G312" s="130"/>
      <c r="H312" s="129">
        <f>SUBTOTAL(9,H307:H311)</f>
        <v>199</v>
      </c>
      <c r="I312" s="129">
        <f>SUBTOTAL(9,I307:I311)</f>
        <v>48</v>
      </c>
      <c r="J312" s="129">
        <f>SUBTOTAL(9,J307:J311)</f>
        <v>1263</v>
      </c>
      <c r="K312" s="129">
        <f>SUBTOTAL(9,K307:K311)</f>
        <v>247</v>
      </c>
      <c r="L312" s="44">
        <f t="shared" si="46"/>
        <v>0.16357615894039734</v>
      </c>
    </row>
    <row r="313" spans="3:7" ht="12.75">
      <c r="C313" s="8"/>
      <c r="G313" s="8"/>
    </row>
    <row r="314" spans="1:12" ht="12.75">
      <c r="A314" s="7" t="s">
        <v>362</v>
      </c>
      <c r="B314" s="7" t="s">
        <v>363</v>
      </c>
      <c r="C314" s="8">
        <v>31103</v>
      </c>
      <c r="D314" s="7" t="s">
        <v>364</v>
      </c>
      <c r="E314" s="163">
        <f aca="true" t="shared" si="47" ref="E314:E319">+H314+I314+J314</f>
        <v>261</v>
      </c>
      <c r="F314" s="10" t="s">
        <v>20</v>
      </c>
      <c r="G314" s="8">
        <v>5</v>
      </c>
      <c r="H314" s="8">
        <v>14</v>
      </c>
      <c r="I314" s="8">
        <v>6</v>
      </c>
      <c r="J314" s="8">
        <v>241</v>
      </c>
      <c r="K314" s="164">
        <f aca="true" t="shared" si="48" ref="K314:K319">+H314+I314</f>
        <v>20</v>
      </c>
      <c r="L314" s="12">
        <f>K314/E314</f>
        <v>0.07662835249042145</v>
      </c>
    </row>
    <row r="315" spans="1:12" ht="12.75">
      <c r="A315" s="7" t="s">
        <v>362</v>
      </c>
      <c r="B315" s="7" t="s">
        <v>363</v>
      </c>
      <c r="C315" s="8">
        <v>31104</v>
      </c>
      <c r="D315" s="7" t="s">
        <v>365</v>
      </c>
      <c r="E315" s="163">
        <f t="shared" si="47"/>
        <v>241</v>
      </c>
      <c r="F315" s="10" t="s">
        <v>20</v>
      </c>
      <c r="G315" s="8">
        <v>5</v>
      </c>
      <c r="H315" s="8">
        <v>54</v>
      </c>
      <c r="I315" s="8">
        <v>20</v>
      </c>
      <c r="J315" s="8">
        <v>167</v>
      </c>
      <c r="K315" s="164">
        <f t="shared" si="48"/>
        <v>74</v>
      </c>
      <c r="L315" s="12">
        <f aca="true" t="shared" si="49" ref="L315:L320">K315/E315</f>
        <v>0.3070539419087137</v>
      </c>
    </row>
    <row r="316" spans="1:12" ht="12.75">
      <c r="A316" s="7" t="s">
        <v>362</v>
      </c>
      <c r="B316" s="7" t="s">
        <v>363</v>
      </c>
      <c r="C316" s="8">
        <v>31105</v>
      </c>
      <c r="D316" s="7" t="s">
        <v>366</v>
      </c>
      <c r="E316" s="163">
        <f t="shared" si="47"/>
        <v>333</v>
      </c>
      <c r="F316" s="10" t="s">
        <v>14</v>
      </c>
      <c r="G316" s="8">
        <v>5</v>
      </c>
      <c r="H316" s="8">
        <v>34</v>
      </c>
      <c r="I316" s="8">
        <v>9</v>
      </c>
      <c r="J316" s="8">
        <v>290</v>
      </c>
      <c r="K316" s="164">
        <f t="shared" si="48"/>
        <v>43</v>
      </c>
      <c r="L316" s="12">
        <f t="shared" si="49"/>
        <v>0.12912912912912913</v>
      </c>
    </row>
    <row r="317" spans="1:12" ht="12.75">
      <c r="A317" s="7" t="s">
        <v>362</v>
      </c>
      <c r="B317" s="7" t="s">
        <v>363</v>
      </c>
      <c r="C317" s="8">
        <v>31107</v>
      </c>
      <c r="D317" s="7" t="s">
        <v>367</v>
      </c>
      <c r="E317" s="163">
        <f t="shared" si="47"/>
        <v>772</v>
      </c>
      <c r="F317" s="8">
        <v>9</v>
      </c>
      <c r="G317" s="8">
        <v>12</v>
      </c>
      <c r="H317" s="8">
        <v>94</v>
      </c>
      <c r="I317" s="8">
        <v>20</v>
      </c>
      <c r="J317" s="8">
        <v>658</v>
      </c>
      <c r="K317" s="164">
        <f t="shared" si="48"/>
        <v>114</v>
      </c>
      <c r="L317" s="12">
        <f t="shared" si="49"/>
        <v>0.14766839378238342</v>
      </c>
    </row>
    <row r="318" spans="1:12" ht="12.75">
      <c r="A318" s="7" t="s">
        <v>362</v>
      </c>
      <c r="B318" s="7" t="s">
        <v>363</v>
      </c>
      <c r="C318" s="8">
        <v>31108</v>
      </c>
      <c r="D318" s="7" t="s">
        <v>368</v>
      </c>
      <c r="E318" s="163">
        <f t="shared" si="47"/>
        <v>239</v>
      </c>
      <c r="F318" s="10" t="s">
        <v>20</v>
      </c>
      <c r="G318" s="8">
        <v>5</v>
      </c>
      <c r="H318" s="8">
        <v>33</v>
      </c>
      <c r="I318" s="8">
        <v>4</v>
      </c>
      <c r="J318" s="8">
        <v>202</v>
      </c>
      <c r="K318" s="164">
        <f t="shared" si="48"/>
        <v>37</v>
      </c>
      <c r="L318" s="12">
        <f t="shared" si="49"/>
        <v>0.15481171548117154</v>
      </c>
    </row>
    <row r="319" spans="1:12" ht="13.5" thickBot="1">
      <c r="A319" s="7" t="s">
        <v>362</v>
      </c>
      <c r="B319" s="7" t="s">
        <v>363</v>
      </c>
      <c r="C319" s="13">
        <v>31109</v>
      </c>
      <c r="D319" s="7" t="s">
        <v>369</v>
      </c>
      <c r="E319" s="112">
        <f t="shared" si="47"/>
        <v>560</v>
      </c>
      <c r="F319" s="8">
        <v>6</v>
      </c>
      <c r="G319" s="8">
        <v>8</v>
      </c>
      <c r="H319" s="13">
        <v>50</v>
      </c>
      <c r="I319" s="13">
        <v>31</v>
      </c>
      <c r="J319" s="13">
        <v>479</v>
      </c>
      <c r="K319" s="113">
        <f t="shared" si="48"/>
        <v>81</v>
      </c>
      <c r="L319" s="30">
        <f t="shared" si="49"/>
        <v>0.14464285714285716</v>
      </c>
    </row>
    <row r="320" spans="1:12" s="39" customFormat="1" ht="12.75">
      <c r="A320" s="173"/>
      <c r="B320" s="139" t="s">
        <v>370</v>
      </c>
      <c r="C320" s="174">
        <f>COUNT(C314:C319)</f>
        <v>6</v>
      </c>
      <c r="D320" s="93" t="s">
        <v>22</v>
      </c>
      <c r="E320" s="129">
        <f>SUBTOTAL(9,E314:E319)</f>
        <v>2406</v>
      </c>
      <c r="F320" s="130"/>
      <c r="G320" s="130"/>
      <c r="H320" s="129">
        <f>SUBTOTAL(9,H314:H319)</f>
        <v>279</v>
      </c>
      <c r="I320" s="129">
        <f>SUBTOTAL(9,I314:I319)</f>
        <v>90</v>
      </c>
      <c r="J320" s="129">
        <f>SUBTOTAL(9,J314:J319)</f>
        <v>2037</v>
      </c>
      <c r="K320" s="129">
        <f>SUBTOTAL(9,K314:K319)</f>
        <v>369</v>
      </c>
      <c r="L320" s="44">
        <f t="shared" si="49"/>
        <v>0.15336658354114713</v>
      </c>
    </row>
    <row r="321" spans="3:7" ht="12.75">
      <c r="C321" s="8"/>
      <c r="G321" s="8"/>
    </row>
    <row r="322" spans="1:12" ht="12.75">
      <c r="A322" s="7" t="s">
        <v>371</v>
      </c>
      <c r="B322" s="7" t="s">
        <v>372</v>
      </c>
      <c r="C322" s="8">
        <v>32103</v>
      </c>
      <c r="D322" s="7" t="s">
        <v>373</v>
      </c>
      <c r="E322" s="163">
        <f aca="true" t="shared" si="50" ref="E322:E329">+H322+I322+J322</f>
        <v>253</v>
      </c>
      <c r="F322" s="10" t="s">
        <v>43</v>
      </c>
      <c r="G322" s="8">
        <v>4</v>
      </c>
      <c r="H322" s="8">
        <v>36</v>
      </c>
      <c r="I322" s="8">
        <v>3</v>
      </c>
      <c r="J322" s="8">
        <v>214</v>
      </c>
      <c r="K322" s="164">
        <f>+H322+I322</f>
        <v>39</v>
      </c>
      <c r="L322" s="12">
        <f>K322/E322</f>
        <v>0.1541501976284585</v>
      </c>
    </row>
    <row r="323" spans="1:12" ht="12.75">
      <c r="A323" s="7" t="s">
        <v>371</v>
      </c>
      <c r="B323" s="7" t="s">
        <v>372</v>
      </c>
      <c r="C323" s="8">
        <v>32105</v>
      </c>
      <c r="D323" s="7" t="s">
        <v>374</v>
      </c>
      <c r="E323" s="163">
        <f t="shared" si="50"/>
        <v>87</v>
      </c>
      <c r="F323" s="10" t="s">
        <v>14</v>
      </c>
      <c r="G323" s="10" t="s">
        <v>145</v>
      </c>
      <c r="H323" s="8">
        <v>20</v>
      </c>
      <c r="I323" s="8">
        <v>3</v>
      </c>
      <c r="J323" s="8">
        <v>64</v>
      </c>
      <c r="K323" s="164">
        <f aca="true" t="shared" si="51" ref="K323:K329">+H323+I323</f>
        <v>23</v>
      </c>
      <c r="L323" s="12">
        <f aca="true" t="shared" si="52" ref="L323:L330">K323/E323</f>
        <v>0.26436781609195403</v>
      </c>
    </row>
    <row r="324" spans="1:12" ht="12.75">
      <c r="A324" s="7" t="s">
        <v>371</v>
      </c>
      <c r="B324" s="7" t="s">
        <v>372</v>
      </c>
      <c r="C324" s="8">
        <v>32107</v>
      </c>
      <c r="D324" s="7" t="s">
        <v>375</v>
      </c>
      <c r="E324" s="163">
        <f t="shared" si="50"/>
        <v>404</v>
      </c>
      <c r="F324" s="10" t="s">
        <v>43</v>
      </c>
      <c r="G324" s="8">
        <v>4</v>
      </c>
      <c r="H324" s="8">
        <v>76</v>
      </c>
      <c r="I324" s="8">
        <v>6</v>
      </c>
      <c r="J324" s="8">
        <v>322</v>
      </c>
      <c r="K324" s="164">
        <f t="shared" si="51"/>
        <v>82</v>
      </c>
      <c r="L324" s="12">
        <f t="shared" si="52"/>
        <v>0.20297029702970298</v>
      </c>
    </row>
    <row r="325" spans="1:12" ht="12.75">
      <c r="A325" s="7" t="s">
        <v>371</v>
      </c>
      <c r="B325" s="7" t="s">
        <v>372</v>
      </c>
      <c r="C325" s="8">
        <v>32108</v>
      </c>
      <c r="D325" s="7" t="s">
        <v>376</v>
      </c>
      <c r="E325" s="9">
        <f t="shared" si="50"/>
        <v>1096</v>
      </c>
      <c r="F325" s="8">
        <v>9</v>
      </c>
      <c r="G325" s="8">
        <v>12</v>
      </c>
      <c r="H325" s="8">
        <v>176</v>
      </c>
      <c r="I325" s="8">
        <v>23</v>
      </c>
      <c r="J325" s="8">
        <v>897</v>
      </c>
      <c r="K325" s="164">
        <f t="shared" si="51"/>
        <v>199</v>
      </c>
      <c r="L325" s="12">
        <f t="shared" si="52"/>
        <v>0.18156934306569342</v>
      </c>
    </row>
    <row r="326" spans="1:12" ht="12.75">
      <c r="A326" s="7" t="s">
        <v>371</v>
      </c>
      <c r="B326" s="7" t="s">
        <v>372</v>
      </c>
      <c r="C326" s="8">
        <v>32110</v>
      </c>
      <c r="D326" s="7" t="s">
        <v>377</v>
      </c>
      <c r="E326" s="163">
        <f t="shared" si="50"/>
        <v>543</v>
      </c>
      <c r="F326" s="8">
        <v>7</v>
      </c>
      <c r="G326" s="8">
        <v>8</v>
      </c>
      <c r="H326" s="8">
        <v>94</v>
      </c>
      <c r="I326" s="8">
        <v>17</v>
      </c>
      <c r="J326" s="8">
        <v>432</v>
      </c>
      <c r="K326" s="164">
        <f t="shared" si="51"/>
        <v>111</v>
      </c>
      <c r="L326" s="12">
        <f t="shared" si="52"/>
        <v>0.20441988950276244</v>
      </c>
    </row>
    <row r="327" spans="1:12" ht="12.75">
      <c r="A327" s="7" t="s">
        <v>371</v>
      </c>
      <c r="B327" s="7" t="s">
        <v>372</v>
      </c>
      <c r="C327" s="8">
        <v>32112</v>
      </c>
      <c r="D327" s="7" t="s">
        <v>378</v>
      </c>
      <c r="E327" s="163">
        <f t="shared" si="50"/>
        <v>281</v>
      </c>
      <c r="F327" s="10" t="s">
        <v>43</v>
      </c>
      <c r="G327" s="8">
        <v>4</v>
      </c>
      <c r="H327" s="8">
        <v>43</v>
      </c>
      <c r="I327" s="8">
        <v>7</v>
      </c>
      <c r="J327" s="8">
        <v>231</v>
      </c>
      <c r="K327" s="164">
        <f t="shared" si="51"/>
        <v>50</v>
      </c>
      <c r="L327" s="12">
        <f t="shared" si="52"/>
        <v>0.17793594306049823</v>
      </c>
    </row>
    <row r="328" spans="1:12" ht="12.75">
      <c r="A328" s="7" t="s">
        <v>371</v>
      </c>
      <c r="B328" s="7" t="s">
        <v>372</v>
      </c>
      <c r="C328" s="8">
        <v>32113</v>
      </c>
      <c r="D328" s="7" t="s">
        <v>379</v>
      </c>
      <c r="E328" s="163">
        <f t="shared" si="50"/>
        <v>230</v>
      </c>
      <c r="F328" s="10" t="s">
        <v>43</v>
      </c>
      <c r="G328" s="8">
        <v>4</v>
      </c>
      <c r="H328" s="8">
        <v>29</v>
      </c>
      <c r="I328" s="8">
        <v>4</v>
      </c>
      <c r="J328" s="8">
        <v>197</v>
      </c>
      <c r="K328" s="164">
        <f t="shared" si="51"/>
        <v>33</v>
      </c>
      <c r="L328" s="12">
        <f t="shared" si="52"/>
        <v>0.14347826086956522</v>
      </c>
    </row>
    <row r="329" spans="1:12" ht="13.5" thickBot="1">
      <c r="A329" s="7" t="s">
        <v>371</v>
      </c>
      <c r="B329" s="7" t="s">
        <v>372</v>
      </c>
      <c r="C329" s="13">
        <v>32114</v>
      </c>
      <c r="D329" s="7" t="s">
        <v>380</v>
      </c>
      <c r="E329" s="112">
        <f t="shared" si="50"/>
        <v>491</v>
      </c>
      <c r="F329" s="8">
        <v>5</v>
      </c>
      <c r="G329" s="8">
        <v>6</v>
      </c>
      <c r="H329" s="13">
        <v>72</v>
      </c>
      <c r="I329" s="13">
        <v>10</v>
      </c>
      <c r="J329" s="13">
        <v>409</v>
      </c>
      <c r="K329" s="113">
        <f t="shared" si="51"/>
        <v>82</v>
      </c>
      <c r="L329" s="30">
        <f t="shared" si="52"/>
        <v>0.1670061099796334</v>
      </c>
    </row>
    <row r="330" spans="1:12" s="39" customFormat="1" ht="12.75">
      <c r="A330" s="173"/>
      <c r="B330" s="139" t="s">
        <v>381</v>
      </c>
      <c r="C330" s="94">
        <f>COUNT(C322:C329)</f>
        <v>8</v>
      </c>
      <c r="D330" s="93" t="s">
        <v>22</v>
      </c>
      <c r="E330" s="129">
        <f>SUBTOTAL(9,E322:E329)</f>
        <v>3385</v>
      </c>
      <c r="F330" s="130"/>
      <c r="G330" s="130"/>
      <c r="H330" s="129">
        <f>SUBTOTAL(9,H322:H329)</f>
        <v>546</v>
      </c>
      <c r="I330" s="129">
        <f>SUBTOTAL(9,I322:I329)</f>
        <v>73</v>
      </c>
      <c r="J330" s="129">
        <f>SUBTOTAL(9,J322:J329)</f>
        <v>2766</v>
      </c>
      <c r="K330" s="129">
        <f>SUBTOTAL(9,K322:K329)</f>
        <v>619</v>
      </c>
      <c r="L330" s="44">
        <f t="shared" si="52"/>
        <v>0.1828655834564254</v>
      </c>
    </row>
    <row r="331" spans="3:7" ht="12.75">
      <c r="C331" s="8"/>
      <c r="F331" s="8"/>
      <c r="G331" s="8"/>
    </row>
    <row r="332" spans="1:12" ht="12.75">
      <c r="A332" s="7" t="s">
        <v>382</v>
      </c>
      <c r="B332" s="7" t="s">
        <v>383</v>
      </c>
      <c r="C332" s="8">
        <v>23601</v>
      </c>
      <c r="D332" s="7" t="s">
        <v>384</v>
      </c>
      <c r="E332" s="163">
        <f>+H332+I332+J332</f>
        <v>161</v>
      </c>
      <c r="F332" s="10" t="s">
        <v>43</v>
      </c>
      <c r="G332" s="8">
        <v>8</v>
      </c>
      <c r="H332" s="8">
        <v>19</v>
      </c>
      <c r="I332" s="8">
        <v>2</v>
      </c>
      <c r="J332" s="8">
        <v>140</v>
      </c>
      <c r="K332" s="164">
        <f>+H332+I332</f>
        <v>21</v>
      </c>
      <c r="L332" s="12">
        <f>K332/E332</f>
        <v>0.13043478260869565</v>
      </c>
    </row>
    <row r="333" spans="1:12" ht="13.5" thickBot="1">
      <c r="A333" s="7" t="s">
        <v>385</v>
      </c>
      <c r="B333" s="7" t="s">
        <v>386</v>
      </c>
      <c r="C333" s="13">
        <v>32601</v>
      </c>
      <c r="D333" s="7" t="s">
        <v>386</v>
      </c>
      <c r="E333" s="112">
        <f>+H333+I333+J333</f>
        <v>180</v>
      </c>
      <c r="F333" s="10" t="s">
        <v>43</v>
      </c>
      <c r="G333" s="8">
        <v>5</v>
      </c>
      <c r="H333" s="13">
        <v>41</v>
      </c>
      <c r="I333" s="13">
        <v>5</v>
      </c>
      <c r="J333" s="13">
        <v>134</v>
      </c>
      <c r="K333" s="113">
        <f>+H333+I333</f>
        <v>46</v>
      </c>
      <c r="L333" s="30">
        <f>K333/E333</f>
        <v>0.25555555555555554</v>
      </c>
    </row>
    <row r="334" spans="1:12" ht="12.75">
      <c r="A334" s="45"/>
      <c r="B334" s="45"/>
      <c r="C334" s="95">
        <f>COUNT(C332:C333)</f>
        <v>2</v>
      </c>
      <c r="D334" s="96" t="s">
        <v>46</v>
      </c>
      <c r="E334" s="143">
        <f>SUBTOTAL(9,E332:E333)</f>
        <v>341</v>
      </c>
      <c r="F334" s="97"/>
      <c r="G334" s="97"/>
      <c r="H334" s="143">
        <f>SUBTOTAL(9,H332:H333)</f>
        <v>60</v>
      </c>
      <c r="I334" s="143">
        <f>SUBTOTAL(9,I332:I333)</f>
        <v>7</v>
      </c>
      <c r="J334" s="143">
        <f>SUBTOTAL(9,J332:J333)</f>
        <v>274</v>
      </c>
      <c r="K334" s="143">
        <f>SUBTOTAL(9,K332:K333)</f>
        <v>67</v>
      </c>
      <c r="L334" s="145">
        <f>K334/E334</f>
        <v>0.19648093841642228</v>
      </c>
    </row>
    <row r="335" spans="3:7" ht="12.75">
      <c r="C335" s="8"/>
      <c r="F335" s="8"/>
      <c r="G335" s="8"/>
    </row>
    <row r="336" spans="1:12" s="60" customFormat="1" ht="12.75">
      <c r="A336" s="53"/>
      <c r="B336" s="146" t="s">
        <v>387</v>
      </c>
      <c r="C336" s="55">
        <f>+C330+C334</f>
        <v>10</v>
      </c>
      <c r="D336" s="56" t="s">
        <v>273</v>
      </c>
      <c r="E336" s="57">
        <f>SUBTOTAL(9,E322:E334)</f>
        <v>3726</v>
      </c>
      <c r="F336" s="58"/>
      <c r="G336" s="58"/>
      <c r="H336" s="57">
        <f>SUBTOTAL(9,H322:H334)</f>
        <v>606</v>
      </c>
      <c r="I336" s="57">
        <f>SUBTOTAL(9,I322:I334)</f>
        <v>80</v>
      </c>
      <c r="J336" s="55"/>
      <c r="K336" s="57">
        <f>SUBTOTAL(9,K322:K334)</f>
        <v>686</v>
      </c>
      <c r="L336" s="59">
        <f>K336/E336</f>
        <v>0.18411164787976383</v>
      </c>
    </row>
    <row r="337" spans="3:7" ht="12.75">
      <c r="C337" s="8"/>
      <c r="F337" s="8"/>
      <c r="G337" s="8"/>
    </row>
    <row r="338" spans="1:12" ht="12.75">
      <c r="A338" s="7" t="s">
        <v>388</v>
      </c>
      <c r="B338" s="7" t="s">
        <v>389</v>
      </c>
      <c r="C338" s="8">
        <v>33105</v>
      </c>
      <c r="D338" s="7" t="s">
        <v>390</v>
      </c>
      <c r="E338" s="163">
        <f>+H338+I338+J338</f>
        <v>244</v>
      </c>
      <c r="F338" s="10" t="s">
        <v>20</v>
      </c>
      <c r="G338" s="8">
        <v>4</v>
      </c>
      <c r="H338" s="8">
        <v>45</v>
      </c>
      <c r="I338" s="8">
        <v>9</v>
      </c>
      <c r="J338" s="8">
        <v>190</v>
      </c>
      <c r="K338" s="164">
        <f>+H338+I338</f>
        <v>54</v>
      </c>
      <c r="L338" s="12">
        <f aca="true" t="shared" si="53" ref="L338:L343">K338/E338</f>
        <v>0.22131147540983606</v>
      </c>
    </row>
    <row r="339" spans="1:12" ht="12.75">
      <c r="A339" s="7" t="s">
        <v>388</v>
      </c>
      <c r="B339" s="7" t="s">
        <v>389</v>
      </c>
      <c r="C339" s="8">
        <v>33106</v>
      </c>
      <c r="D339" s="7" t="s">
        <v>391</v>
      </c>
      <c r="E339" s="163">
        <f>+H339+I339+J339</f>
        <v>225</v>
      </c>
      <c r="F339" s="10" t="s">
        <v>20</v>
      </c>
      <c r="G339" s="8">
        <v>4</v>
      </c>
      <c r="H339" s="8">
        <v>47</v>
      </c>
      <c r="I339" s="8">
        <v>13</v>
      </c>
      <c r="J339" s="8">
        <v>165</v>
      </c>
      <c r="K339" s="164">
        <f>+H339+I339</f>
        <v>60</v>
      </c>
      <c r="L339" s="12">
        <f t="shared" si="53"/>
        <v>0.26666666666666666</v>
      </c>
    </row>
    <row r="340" spans="1:12" ht="12.75">
      <c r="A340" s="7" t="s">
        <v>388</v>
      </c>
      <c r="B340" s="7" t="s">
        <v>389</v>
      </c>
      <c r="C340" s="8">
        <v>33107</v>
      </c>
      <c r="D340" s="7" t="s">
        <v>392</v>
      </c>
      <c r="E340" s="163">
        <f>+H340+I340+J340</f>
        <v>227</v>
      </c>
      <c r="F340" s="10" t="s">
        <v>14</v>
      </c>
      <c r="G340" s="8">
        <v>4</v>
      </c>
      <c r="H340" s="8">
        <v>78</v>
      </c>
      <c r="I340" s="8">
        <v>12</v>
      </c>
      <c r="J340" s="8">
        <v>137</v>
      </c>
      <c r="K340" s="164">
        <f>+H340+I340</f>
        <v>90</v>
      </c>
      <c r="L340" s="12">
        <f t="shared" si="53"/>
        <v>0.3964757709251101</v>
      </c>
    </row>
    <row r="341" spans="1:12" ht="12.75">
      <c r="A341" s="7" t="s">
        <v>388</v>
      </c>
      <c r="B341" s="7" t="s">
        <v>389</v>
      </c>
      <c r="C341" s="8">
        <v>33108</v>
      </c>
      <c r="D341" s="7" t="s">
        <v>393</v>
      </c>
      <c r="E341" s="163">
        <f>+H341+I341+J341</f>
        <v>571</v>
      </c>
      <c r="F341" s="8">
        <v>9</v>
      </c>
      <c r="G341" s="8">
        <v>12</v>
      </c>
      <c r="H341" s="8">
        <v>101</v>
      </c>
      <c r="I341" s="8">
        <v>29</v>
      </c>
      <c r="J341" s="8">
        <v>441</v>
      </c>
      <c r="K341" s="164">
        <f>+H341+I341</f>
        <v>130</v>
      </c>
      <c r="L341" s="12">
        <f t="shared" si="53"/>
        <v>0.2276707530647986</v>
      </c>
    </row>
    <row r="342" spans="1:12" ht="13.5" thickBot="1">
      <c r="A342" s="7" t="s">
        <v>388</v>
      </c>
      <c r="B342" s="7" t="s">
        <v>389</v>
      </c>
      <c r="C342" s="13">
        <v>33110</v>
      </c>
      <c r="D342" s="7" t="s">
        <v>394</v>
      </c>
      <c r="E342" s="112">
        <f>+H342+I342+J342</f>
        <v>601</v>
      </c>
      <c r="F342" s="8">
        <v>5</v>
      </c>
      <c r="G342" s="8">
        <v>8</v>
      </c>
      <c r="H342" s="13">
        <v>125</v>
      </c>
      <c r="I342" s="13">
        <v>37</v>
      </c>
      <c r="J342" s="13">
        <v>439</v>
      </c>
      <c r="K342" s="113">
        <f>+H342+I342</f>
        <v>162</v>
      </c>
      <c r="L342" s="30">
        <f t="shared" si="53"/>
        <v>0.26955074875207985</v>
      </c>
    </row>
    <row r="343" spans="1:12" s="39" customFormat="1" ht="12.75">
      <c r="A343" s="61"/>
      <c r="B343" s="62" t="s">
        <v>395</v>
      </c>
      <c r="C343" s="94">
        <f>COUNT(C338:C342)</f>
        <v>5</v>
      </c>
      <c r="D343" s="93" t="s">
        <v>22</v>
      </c>
      <c r="E343" s="129">
        <f>SUBTOTAL(9,E338:E342)</f>
        <v>1868</v>
      </c>
      <c r="F343" s="130"/>
      <c r="G343" s="130"/>
      <c r="H343" s="129">
        <f>SUBTOTAL(9,H338:H342)</f>
        <v>396</v>
      </c>
      <c r="I343" s="129">
        <f>SUBTOTAL(9,I338:I342)</f>
        <v>100</v>
      </c>
      <c r="J343" s="129">
        <f>SUBTOTAL(9,J338:J342)</f>
        <v>1372</v>
      </c>
      <c r="K343" s="129">
        <f>SUBTOTAL(9,K338:K342)</f>
        <v>496</v>
      </c>
      <c r="L343" s="44">
        <f t="shared" si="53"/>
        <v>0.26552462526766596</v>
      </c>
    </row>
    <row r="344" spans="3:7" ht="12.75">
      <c r="C344" s="8"/>
      <c r="G344" s="8"/>
    </row>
    <row r="345" spans="1:12" ht="12.75">
      <c r="A345" s="7" t="s">
        <v>396</v>
      </c>
      <c r="B345" s="7" t="s">
        <v>397</v>
      </c>
      <c r="C345" s="8">
        <v>35101</v>
      </c>
      <c r="D345" s="7" t="s">
        <v>398</v>
      </c>
      <c r="E345" s="163">
        <f aca="true" t="shared" si="54" ref="E345:E367">+H345+I345+J345</f>
        <v>264</v>
      </c>
      <c r="F345" s="10" t="s">
        <v>20</v>
      </c>
      <c r="G345" s="8">
        <v>6</v>
      </c>
      <c r="H345" s="8">
        <v>89</v>
      </c>
      <c r="I345" s="8">
        <v>16</v>
      </c>
      <c r="J345" s="8">
        <v>159</v>
      </c>
      <c r="K345" s="164">
        <f>+H345+I345</f>
        <v>105</v>
      </c>
      <c r="L345" s="12">
        <f>K345/E345</f>
        <v>0.3977272727272727</v>
      </c>
    </row>
    <row r="346" spans="1:12" ht="12.75">
      <c r="A346" s="7" t="s">
        <v>396</v>
      </c>
      <c r="B346" s="7" t="s">
        <v>397</v>
      </c>
      <c r="C346" s="8">
        <v>35104</v>
      </c>
      <c r="D346" s="7" t="s">
        <v>399</v>
      </c>
      <c r="E346" s="163">
        <f t="shared" si="54"/>
        <v>364</v>
      </c>
      <c r="F346" s="10" t="s">
        <v>14</v>
      </c>
      <c r="G346" s="8">
        <v>6</v>
      </c>
      <c r="H346" s="8">
        <v>145</v>
      </c>
      <c r="I346" s="8">
        <v>38</v>
      </c>
      <c r="J346" s="8">
        <v>181</v>
      </c>
      <c r="K346" s="164">
        <f aca="true" t="shared" si="55" ref="K346:K367">+H346+I346</f>
        <v>183</v>
      </c>
      <c r="L346" s="12">
        <f aca="true" t="shared" si="56" ref="L346:L368">K346/E346</f>
        <v>0.5027472527472527</v>
      </c>
    </row>
    <row r="347" spans="1:12" ht="12.75">
      <c r="A347" s="7" t="s">
        <v>396</v>
      </c>
      <c r="B347" s="7" t="s">
        <v>397</v>
      </c>
      <c r="C347" s="8">
        <v>35114</v>
      </c>
      <c r="D347" s="7" t="s">
        <v>400</v>
      </c>
      <c r="E347" s="163">
        <f t="shared" si="54"/>
        <v>300</v>
      </c>
      <c r="F347" s="10" t="s">
        <v>20</v>
      </c>
      <c r="G347" s="8">
        <v>6</v>
      </c>
      <c r="H347" s="8">
        <v>60</v>
      </c>
      <c r="I347" s="8">
        <v>6</v>
      </c>
      <c r="J347" s="8">
        <v>234</v>
      </c>
      <c r="K347" s="164">
        <f t="shared" si="55"/>
        <v>66</v>
      </c>
      <c r="L347" s="12">
        <f t="shared" si="56"/>
        <v>0.22</v>
      </c>
    </row>
    <row r="348" spans="1:12" ht="12.75">
      <c r="A348" s="7" t="s">
        <v>396</v>
      </c>
      <c r="B348" s="7" t="s">
        <v>397</v>
      </c>
      <c r="C348" s="8">
        <v>35118</v>
      </c>
      <c r="D348" s="7" t="s">
        <v>401</v>
      </c>
      <c r="E348" s="163">
        <f t="shared" si="54"/>
        <v>515</v>
      </c>
      <c r="F348" s="8">
        <v>7</v>
      </c>
      <c r="G348" s="8">
        <v>8</v>
      </c>
      <c r="H348" s="8">
        <v>151</v>
      </c>
      <c r="I348" s="8">
        <v>18</v>
      </c>
      <c r="J348" s="8">
        <v>346</v>
      </c>
      <c r="K348" s="164">
        <f t="shared" si="55"/>
        <v>169</v>
      </c>
      <c r="L348" s="12">
        <f t="shared" si="56"/>
        <v>0.32815533980582523</v>
      </c>
    </row>
    <row r="349" spans="1:12" ht="12.75">
      <c r="A349" s="7" t="s">
        <v>396</v>
      </c>
      <c r="B349" s="7" t="s">
        <v>397</v>
      </c>
      <c r="C349" s="8">
        <v>35119</v>
      </c>
      <c r="D349" s="7" t="s">
        <v>402</v>
      </c>
      <c r="E349" s="163">
        <f t="shared" si="54"/>
        <v>292</v>
      </c>
      <c r="F349" s="10" t="s">
        <v>20</v>
      </c>
      <c r="G349" s="8">
        <v>6</v>
      </c>
      <c r="H349" s="8">
        <v>57</v>
      </c>
      <c r="I349" s="8">
        <v>13</v>
      </c>
      <c r="J349" s="8">
        <v>222</v>
      </c>
      <c r="K349" s="164">
        <f t="shared" si="55"/>
        <v>70</v>
      </c>
      <c r="L349" s="12">
        <f t="shared" si="56"/>
        <v>0.23972602739726026</v>
      </c>
    </row>
    <row r="350" spans="1:12" ht="12.75">
      <c r="A350" s="7" t="s">
        <v>396</v>
      </c>
      <c r="B350" s="7" t="s">
        <v>397</v>
      </c>
      <c r="C350" s="8">
        <v>35120</v>
      </c>
      <c r="D350" s="7" t="s">
        <v>403</v>
      </c>
      <c r="E350" s="163">
        <f t="shared" si="54"/>
        <v>411</v>
      </c>
      <c r="F350" s="8">
        <v>7</v>
      </c>
      <c r="G350" s="8">
        <v>8</v>
      </c>
      <c r="H350" s="8">
        <v>120</v>
      </c>
      <c r="I350" s="8">
        <v>48</v>
      </c>
      <c r="J350" s="8">
        <v>243</v>
      </c>
      <c r="K350" s="164">
        <f t="shared" si="55"/>
        <v>168</v>
      </c>
      <c r="L350" s="12">
        <f t="shared" si="56"/>
        <v>0.40875912408759124</v>
      </c>
    </row>
    <row r="351" spans="1:12" ht="12.75">
      <c r="A351" s="7" t="s">
        <v>396</v>
      </c>
      <c r="B351" s="7" t="s">
        <v>397</v>
      </c>
      <c r="C351" s="8">
        <v>35121</v>
      </c>
      <c r="D351" s="7" t="s">
        <v>404</v>
      </c>
      <c r="E351" s="163">
        <f t="shared" si="54"/>
        <v>308</v>
      </c>
      <c r="F351" s="10" t="s">
        <v>20</v>
      </c>
      <c r="G351" s="8">
        <v>6</v>
      </c>
      <c r="H351" s="8">
        <v>100</v>
      </c>
      <c r="I351" s="8">
        <v>15</v>
      </c>
      <c r="J351" s="8">
        <v>193</v>
      </c>
      <c r="K351" s="164">
        <f t="shared" si="55"/>
        <v>115</v>
      </c>
      <c r="L351" s="12">
        <f t="shared" si="56"/>
        <v>0.37337662337662336</v>
      </c>
    </row>
    <row r="352" spans="1:12" ht="12.75">
      <c r="A352" s="7" t="s">
        <v>396</v>
      </c>
      <c r="B352" s="7" t="s">
        <v>397</v>
      </c>
      <c r="C352" s="8">
        <v>35123</v>
      </c>
      <c r="D352" s="7" t="s">
        <v>405</v>
      </c>
      <c r="E352" s="163">
        <f t="shared" si="54"/>
        <v>228</v>
      </c>
      <c r="F352" s="10" t="s">
        <v>20</v>
      </c>
      <c r="G352" s="8">
        <v>6</v>
      </c>
      <c r="H352" s="8">
        <v>61</v>
      </c>
      <c r="I352" s="8">
        <v>23</v>
      </c>
      <c r="J352" s="8">
        <v>144</v>
      </c>
      <c r="K352" s="164">
        <f t="shared" si="55"/>
        <v>84</v>
      </c>
      <c r="L352" s="12">
        <f t="shared" si="56"/>
        <v>0.3684210526315789</v>
      </c>
    </row>
    <row r="353" spans="1:12" ht="12.75">
      <c r="A353" s="7" t="s">
        <v>396</v>
      </c>
      <c r="B353" s="7" t="s">
        <v>397</v>
      </c>
      <c r="C353" s="8">
        <v>35124</v>
      </c>
      <c r="D353" s="7" t="s">
        <v>406</v>
      </c>
      <c r="E353" s="163">
        <f t="shared" si="54"/>
        <v>252</v>
      </c>
      <c r="F353" s="10" t="s">
        <v>20</v>
      </c>
      <c r="G353" s="8">
        <v>6</v>
      </c>
      <c r="H353" s="8">
        <v>78</v>
      </c>
      <c r="I353" s="8">
        <v>15</v>
      </c>
      <c r="J353" s="8">
        <v>159</v>
      </c>
      <c r="K353" s="164">
        <f t="shared" si="55"/>
        <v>93</v>
      </c>
      <c r="L353" s="12">
        <f t="shared" si="56"/>
        <v>0.36904761904761907</v>
      </c>
    </row>
    <row r="354" spans="1:12" ht="12.75">
      <c r="A354" s="7" t="s">
        <v>396</v>
      </c>
      <c r="B354" s="7" t="s">
        <v>397</v>
      </c>
      <c r="C354" s="8">
        <v>35125</v>
      </c>
      <c r="D354" s="7" t="s">
        <v>407</v>
      </c>
      <c r="E354" s="163">
        <f t="shared" si="54"/>
        <v>267</v>
      </c>
      <c r="F354" s="10" t="s">
        <v>20</v>
      </c>
      <c r="G354" s="8">
        <v>6</v>
      </c>
      <c r="H354" s="8">
        <v>70</v>
      </c>
      <c r="I354" s="8">
        <v>14</v>
      </c>
      <c r="J354" s="8">
        <v>183</v>
      </c>
      <c r="K354" s="164">
        <f t="shared" si="55"/>
        <v>84</v>
      </c>
      <c r="L354" s="12">
        <f t="shared" si="56"/>
        <v>0.3146067415730337</v>
      </c>
    </row>
    <row r="355" spans="1:12" ht="12.75">
      <c r="A355" s="7" t="s">
        <v>396</v>
      </c>
      <c r="B355" s="7" t="s">
        <v>397</v>
      </c>
      <c r="C355" s="8">
        <v>35127</v>
      </c>
      <c r="D355" s="7" t="s">
        <v>408</v>
      </c>
      <c r="E355" s="163">
        <f t="shared" si="54"/>
        <v>402</v>
      </c>
      <c r="F355" s="10" t="s">
        <v>20</v>
      </c>
      <c r="G355" s="8">
        <v>6</v>
      </c>
      <c r="H355" s="8">
        <v>109</v>
      </c>
      <c r="I355" s="8">
        <v>15</v>
      </c>
      <c r="J355" s="8">
        <v>278</v>
      </c>
      <c r="K355" s="164">
        <f t="shared" si="55"/>
        <v>124</v>
      </c>
      <c r="L355" s="12">
        <f t="shared" si="56"/>
        <v>0.30845771144278605</v>
      </c>
    </row>
    <row r="356" spans="1:12" ht="12.75">
      <c r="A356" s="7" t="s">
        <v>396</v>
      </c>
      <c r="B356" s="7" t="s">
        <v>397</v>
      </c>
      <c r="C356" s="8">
        <v>35128</v>
      </c>
      <c r="D356" s="7" t="s">
        <v>409</v>
      </c>
      <c r="E356" s="163">
        <f t="shared" si="54"/>
        <v>331</v>
      </c>
      <c r="F356" s="10" t="s">
        <v>14</v>
      </c>
      <c r="G356" s="8">
        <v>6</v>
      </c>
      <c r="H356" s="8">
        <v>108</v>
      </c>
      <c r="I356" s="8">
        <v>16</v>
      </c>
      <c r="J356" s="8">
        <v>207</v>
      </c>
      <c r="K356" s="164">
        <f t="shared" si="55"/>
        <v>124</v>
      </c>
      <c r="L356" s="12">
        <f t="shared" si="56"/>
        <v>0.37462235649546827</v>
      </c>
    </row>
    <row r="357" spans="1:12" ht="12.75">
      <c r="A357" s="7" t="s">
        <v>396</v>
      </c>
      <c r="B357" s="7" t="s">
        <v>397</v>
      </c>
      <c r="C357" s="8">
        <v>35129</v>
      </c>
      <c r="D357" s="7" t="s">
        <v>410</v>
      </c>
      <c r="E357" s="163">
        <f t="shared" si="54"/>
        <v>383</v>
      </c>
      <c r="F357" s="10" t="s">
        <v>14</v>
      </c>
      <c r="G357" s="8">
        <v>6</v>
      </c>
      <c r="H357" s="8">
        <v>143</v>
      </c>
      <c r="I357" s="8">
        <v>32</v>
      </c>
      <c r="J357" s="8">
        <v>208</v>
      </c>
      <c r="K357" s="164">
        <f t="shared" si="55"/>
        <v>175</v>
      </c>
      <c r="L357" s="12">
        <f t="shared" si="56"/>
        <v>0.45691906005221933</v>
      </c>
    </row>
    <row r="358" spans="1:12" ht="12.75">
      <c r="A358" s="7" t="s">
        <v>396</v>
      </c>
      <c r="B358" s="7" t="s">
        <v>397</v>
      </c>
      <c r="C358" s="8">
        <v>35130</v>
      </c>
      <c r="D358" s="7" t="s">
        <v>411</v>
      </c>
      <c r="E358" s="163">
        <f t="shared" si="54"/>
        <v>991</v>
      </c>
      <c r="F358" s="8">
        <v>9</v>
      </c>
      <c r="G358" s="8">
        <v>12</v>
      </c>
      <c r="H358" s="8">
        <v>300</v>
      </c>
      <c r="I358" s="8">
        <v>104</v>
      </c>
      <c r="J358" s="8">
        <v>587</v>
      </c>
      <c r="K358" s="164">
        <f t="shared" si="55"/>
        <v>404</v>
      </c>
      <c r="L358" s="12">
        <f t="shared" si="56"/>
        <v>0.40766902119071646</v>
      </c>
    </row>
    <row r="359" spans="1:12" ht="12.75">
      <c r="A359" s="7" t="s">
        <v>396</v>
      </c>
      <c r="B359" s="7" t="s">
        <v>397</v>
      </c>
      <c r="C359" s="8">
        <v>35131</v>
      </c>
      <c r="D359" s="7" t="s">
        <v>412</v>
      </c>
      <c r="E359" s="163">
        <f t="shared" si="54"/>
        <v>406</v>
      </c>
      <c r="F359" s="10" t="s">
        <v>20</v>
      </c>
      <c r="G359" s="8">
        <v>6</v>
      </c>
      <c r="H359" s="8">
        <v>59</v>
      </c>
      <c r="I359" s="8">
        <v>11</v>
      </c>
      <c r="J359" s="8">
        <v>336</v>
      </c>
      <c r="K359" s="164">
        <f t="shared" si="55"/>
        <v>70</v>
      </c>
      <c r="L359" s="12">
        <f t="shared" si="56"/>
        <v>0.1724137931034483</v>
      </c>
    </row>
    <row r="360" spans="1:12" ht="12.75">
      <c r="A360" s="7" t="s">
        <v>396</v>
      </c>
      <c r="B360" s="7" t="s">
        <v>397</v>
      </c>
      <c r="C360" s="8">
        <v>35132</v>
      </c>
      <c r="D360" s="7" t="s">
        <v>413</v>
      </c>
      <c r="E360" s="163">
        <f t="shared" si="54"/>
        <v>253</v>
      </c>
      <c r="F360" s="10" t="s">
        <v>20</v>
      </c>
      <c r="G360" s="8">
        <v>6</v>
      </c>
      <c r="H360" s="8">
        <v>79</v>
      </c>
      <c r="I360" s="8">
        <v>18</v>
      </c>
      <c r="J360" s="8">
        <v>156</v>
      </c>
      <c r="K360" s="164">
        <f t="shared" si="55"/>
        <v>97</v>
      </c>
      <c r="L360" s="12">
        <f t="shared" si="56"/>
        <v>0.383399209486166</v>
      </c>
    </row>
    <row r="361" spans="1:12" ht="12.75">
      <c r="A361" s="7" t="s">
        <v>396</v>
      </c>
      <c r="B361" s="7" t="s">
        <v>397</v>
      </c>
      <c r="C361" s="8">
        <v>35133</v>
      </c>
      <c r="D361" s="7" t="s">
        <v>414</v>
      </c>
      <c r="E361" s="163">
        <f t="shared" si="54"/>
        <v>309</v>
      </c>
      <c r="F361" s="10" t="s">
        <v>20</v>
      </c>
      <c r="G361" s="8">
        <v>6</v>
      </c>
      <c r="H361" s="8">
        <v>88</v>
      </c>
      <c r="I361" s="8">
        <v>8</v>
      </c>
      <c r="J361" s="8">
        <v>213</v>
      </c>
      <c r="K361" s="164">
        <f t="shared" si="55"/>
        <v>96</v>
      </c>
      <c r="L361" s="12">
        <f t="shared" si="56"/>
        <v>0.3106796116504854</v>
      </c>
    </row>
    <row r="362" spans="1:12" ht="12.75">
      <c r="A362" s="7" t="s">
        <v>396</v>
      </c>
      <c r="B362" s="7" t="s">
        <v>397</v>
      </c>
      <c r="C362" s="8">
        <v>35134</v>
      </c>
      <c r="D362" s="7" t="s">
        <v>415</v>
      </c>
      <c r="E362" s="9">
        <f t="shared" si="54"/>
        <v>1074</v>
      </c>
      <c r="F362" s="8">
        <v>9</v>
      </c>
      <c r="G362" s="8">
        <v>12</v>
      </c>
      <c r="H362" s="8">
        <v>261</v>
      </c>
      <c r="I362" s="8">
        <v>71</v>
      </c>
      <c r="J362" s="8">
        <v>742</v>
      </c>
      <c r="K362" s="164">
        <f t="shared" si="55"/>
        <v>332</v>
      </c>
      <c r="L362" s="12">
        <f t="shared" si="56"/>
        <v>0.3091247672253259</v>
      </c>
    </row>
    <row r="363" spans="1:12" ht="12.75">
      <c r="A363" s="7" t="s">
        <v>396</v>
      </c>
      <c r="B363" s="7" t="s">
        <v>397</v>
      </c>
      <c r="C363" s="8">
        <v>35135</v>
      </c>
      <c r="D363" s="7" t="s">
        <v>416</v>
      </c>
      <c r="E363" s="163">
        <f t="shared" si="54"/>
        <v>280</v>
      </c>
      <c r="F363" s="10" t="s">
        <v>20</v>
      </c>
      <c r="G363" s="8">
        <v>6</v>
      </c>
      <c r="H363" s="8">
        <v>78</v>
      </c>
      <c r="I363" s="8">
        <v>12</v>
      </c>
      <c r="J363" s="8">
        <v>190</v>
      </c>
      <c r="K363" s="164">
        <f t="shared" si="55"/>
        <v>90</v>
      </c>
      <c r="L363" s="12">
        <f t="shared" si="56"/>
        <v>0.32142857142857145</v>
      </c>
    </row>
    <row r="364" spans="1:12" ht="12.75">
      <c r="A364" s="7" t="s">
        <v>396</v>
      </c>
      <c r="B364" s="7" t="s">
        <v>397</v>
      </c>
      <c r="C364" s="8">
        <v>35136</v>
      </c>
      <c r="D364" s="7" t="s">
        <v>417</v>
      </c>
      <c r="E364" s="163">
        <f t="shared" si="54"/>
        <v>312</v>
      </c>
      <c r="F364" s="10" t="s">
        <v>20</v>
      </c>
      <c r="G364" s="8">
        <v>6</v>
      </c>
      <c r="H364" s="8">
        <v>115</v>
      </c>
      <c r="I364" s="8">
        <v>26</v>
      </c>
      <c r="J364" s="8">
        <v>171</v>
      </c>
      <c r="K364" s="164">
        <f t="shared" si="55"/>
        <v>141</v>
      </c>
      <c r="L364" s="12">
        <f t="shared" si="56"/>
        <v>0.4519230769230769</v>
      </c>
    </row>
    <row r="365" spans="1:12" ht="12.75">
      <c r="A365" s="7" t="s">
        <v>396</v>
      </c>
      <c r="B365" s="7" t="s">
        <v>397</v>
      </c>
      <c r="C365" s="8">
        <v>35137</v>
      </c>
      <c r="D365" s="7" t="s">
        <v>418</v>
      </c>
      <c r="E365" s="163">
        <f t="shared" si="54"/>
        <v>157</v>
      </c>
      <c r="F365" s="10" t="s">
        <v>14</v>
      </c>
      <c r="G365" s="10" t="s">
        <v>43</v>
      </c>
      <c r="H365" s="8">
        <v>43</v>
      </c>
      <c r="I365" s="8">
        <v>2</v>
      </c>
      <c r="J365" s="8">
        <v>112</v>
      </c>
      <c r="K365" s="164">
        <f t="shared" si="55"/>
        <v>45</v>
      </c>
      <c r="L365" s="12">
        <f t="shared" si="56"/>
        <v>0.28662420382165604</v>
      </c>
    </row>
    <row r="366" spans="1:12" ht="12.75">
      <c r="A366" s="7" t="s">
        <v>396</v>
      </c>
      <c r="B366" s="7" t="s">
        <v>397</v>
      </c>
      <c r="C366" s="8">
        <v>35138</v>
      </c>
      <c r="D366" s="7" t="s">
        <v>419</v>
      </c>
      <c r="E366" s="163">
        <f t="shared" si="54"/>
        <v>976</v>
      </c>
      <c r="F366" s="8">
        <v>9</v>
      </c>
      <c r="G366" s="8">
        <v>12</v>
      </c>
      <c r="H366" s="8">
        <v>213</v>
      </c>
      <c r="I366" s="8">
        <v>58</v>
      </c>
      <c r="J366" s="8">
        <v>705</v>
      </c>
      <c r="K366" s="164">
        <f t="shared" si="55"/>
        <v>271</v>
      </c>
      <c r="L366" s="12">
        <f t="shared" si="56"/>
        <v>0.2776639344262295</v>
      </c>
    </row>
    <row r="367" spans="1:12" ht="13.5" thickBot="1">
      <c r="A367" s="7" t="s">
        <v>396</v>
      </c>
      <c r="B367" s="7" t="s">
        <v>397</v>
      </c>
      <c r="C367" s="8">
        <v>35139</v>
      </c>
      <c r="D367" s="7" t="s">
        <v>420</v>
      </c>
      <c r="E367" s="112">
        <f t="shared" si="54"/>
        <v>508</v>
      </c>
      <c r="F367" s="8">
        <v>7</v>
      </c>
      <c r="G367" s="8">
        <v>8</v>
      </c>
      <c r="H367" s="13">
        <v>123</v>
      </c>
      <c r="I367" s="13">
        <v>40</v>
      </c>
      <c r="J367" s="13">
        <v>345</v>
      </c>
      <c r="K367" s="113">
        <f t="shared" si="55"/>
        <v>163</v>
      </c>
      <c r="L367" s="30">
        <f t="shared" si="56"/>
        <v>0.32086614173228345</v>
      </c>
    </row>
    <row r="368" spans="1:12" s="39" customFormat="1" ht="12.75">
      <c r="A368" s="173"/>
      <c r="B368" s="139" t="s">
        <v>421</v>
      </c>
      <c r="C368" s="94">
        <f>COUNT(C345:C367)</f>
        <v>23</v>
      </c>
      <c r="D368" s="93" t="s">
        <v>22</v>
      </c>
      <c r="E368" s="129">
        <f>SUBTOTAL(9,E345:E367)</f>
        <v>9583</v>
      </c>
      <c r="F368" s="130"/>
      <c r="G368" s="130"/>
      <c r="H368" s="129">
        <f>SUBTOTAL(9,H345:H367)</f>
        <v>2650</v>
      </c>
      <c r="I368" s="129">
        <f>SUBTOTAL(9,I345:I367)</f>
        <v>619</v>
      </c>
      <c r="J368" s="129">
        <f>SUBTOTAL(9,J345:J367)</f>
        <v>6314</v>
      </c>
      <c r="K368" s="129">
        <f>SUBTOTAL(9,K345:K367)</f>
        <v>3269</v>
      </c>
      <c r="L368" s="44">
        <f t="shared" si="56"/>
        <v>0.34112490869247625</v>
      </c>
    </row>
    <row r="369" spans="3:7" ht="12.75">
      <c r="C369" s="8"/>
      <c r="G369" s="8"/>
    </row>
    <row r="370" spans="1:12" s="39" customFormat="1" ht="13.5" thickBot="1">
      <c r="A370" s="109"/>
      <c r="B370" s="110" t="s">
        <v>422</v>
      </c>
      <c r="C370" s="112">
        <v>1</v>
      </c>
      <c r="D370" s="110" t="s">
        <v>422</v>
      </c>
      <c r="E370" s="163">
        <f>+H370+I370+J370</f>
        <v>26</v>
      </c>
      <c r="F370" s="111">
        <v>9</v>
      </c>
      <c r="G370" s="111">
        <v>12</v>
      </c>
      <c r="H370" s="112">
        <v>17</v>
      </c>
      <c r="I370" s="112">
        <v>1</v>
      </c>
      <c r="J370" s="112">
        <v>8</v>
      </c>
      <c r="K370" s="113">
        <f>+H370+I370</f>
        <v>18</v>
      </c>
      <c r="L370" s="30">
        <f>K370/E370</f>
        <v>0.6923076923076923</v>
      </c>
    </row>
    <row r="371" spans="1:12" ht="12.75">
      <c r="A371" s="114"/>
      <c r="B371" s="114"/>
      <c r="C371" s="175">
        <f>COUNT(C370)</f>
        <v>1</v>
      </c>
      <c r="D371" s="116" t="s">
        <v>175</v>
      </c>
      <c r="E371" s="117">
        <f>SUBTOTAL(9,E370)</f>
        <v>26</v>
      </c>
      <c r="F371" s="118"/>
      <c r="G371" s="118"/>
      <c r="H371" s="117">
        <f>SUBTOTAL(9,H370)</f>
        <v>17</v>
      </c>
      <c r="I371" s="117">
        <f>SUBTOTAL(9,I370)</f>
        <v>1</v>
      </c>
      <c r="J371" s="119"/>
      <c r="K371" s="117">
        <f>SUBTOTAL(9,K370)</f>
        <v>18</v>
      </c>
      <c r="L371" s="120">
        <f>K371/E371</f>
        <v>0.6923076923076923</v>
      </c>
    </row>
    <row r="372" spans="3:12" s="176" customFormat="1" ht="12.75">
      <c r="C372" s="152"/>
      <c r="D372" s="177"/>
      <c r="E372" s="178"/>
      <c r="F372" s="179"/>
      <c r="G372" s="179"/>
      <c r="H372" s="178"/>
      <c r="I372" s="178"/>
      <c r="J372" s="180"/>
      <c r="K372" s="178"/>
      <c r="L372" s="155"/>
    </row>
    <row r="373" spans="1:12" s="60" customFormat="1" ht="12.75">
      <c r="A373" s="53"/>
      <c r="B373" s="54" t="s">
        <v>423</v>
      </c>
      <c r="C373" s="55">
        <f>+C368+C371</f>
        <v>24</v>
      </c>
      <c r="D373" s="56" t="s">
        <v>424</v>
      </c>
      <c r="E373" s="57">
        <f>SUBTOTAL(9,E345:E371)</f>
        <v>9609</v>
      </c>
      <c r="F373" s="58"/>
      <c r="G373" s="58"/>
      <c r="H373" s="57">
        <f>SUBTOTAL(9,H345:H371)</f>
        <v>2667</v>
      </c>
      <c r="I373" s="57">
        <f>SUBTOTAL(9,I345:I371)</f>
        <v>620</v>
      </c>
      <c r="J373" s="55"/>
      <c r="K373" s="57">
        <f>SUBTOTAL(9,K345:K371)</f>
        <v>3287</v>
      </c>
      <c r="L373" s="59">
        <f>K373/E373</f>
        <v>0.34207513789156</v>
      </c>
    </row>
    <row r="374" spans="1:12" s="60" customFormat="1" ht="12.75">
      <c r="A374" s="181"/>
      <c r="B374" s="182"/>
      <c r="C374" s="183"/>
      <c r="D374" s="184"/>
      <c r="E374" s="185"/>
      <c r="F374" s="154"/>
      <c r="G374" s="154"/>
      <c r="H374" s="185"/>
      <c r="I374" s="185"/>
      <c r="J374" s="183"/>
      <c r="K374" s="185"/>
      <c r="L374" s="186"/>
    </row>
    <row r="375" spans="1:12" ht="12.75">
      <c r="A375" s="7" t="s">
        <v>425</v>
      </c>
      <c r="B375" s="7" t="s">
        <v>426</v>
      </c>
      <c r="C375" s="8">
        <v>36101</v>
      </c>
      <c r="D375" s="7" t="s">
        <v>427</v>
      </c>
      <c r="E375" s="163">
        <f aca="true" t="shared" si="57" ref="E375:E380">+H375+I375+J375</f>
        <v>222</v>
      </c>
      <c r="F375" s="10" t="s">
        <v>145</v>
      </c>
      <c r="G375" s="8">
        <v>4</v>
      </c>
      <c r="H375" s="8">
        <v>112</v>
      </c>
      <c r="I375" s="8">
        <v>8</v>
      </c>
      <c r="J375" s="8">
        <v>102</v>
      </c>
      <c r="K375" s="164">
        <f aca="true" t="shared" si="58" ref="K375:K380">+H375+I375</f>
        <v>120</v>
      </c>
      <c r="L375" s="12">
        <f>K375/E375</f>
        <v>0.5405405405405406</v>
      </c>
    </row>
    <row r="376" spans="1:12" ht="12.75">
      <c r="A376" s="7" t="s">
        <v>425</v>
      </c>
      <c r="B376" s="7" t="s">
        <v>426</v>
      </c>
      <c r="C376" s="8">
        <v>36103</v>
      </c>
      <c r="D376" s="7" t="s">
        <v>428</v>
      </c>
      <c r="E376" s="163">
        <f t="shared" si="57"/>
        <v>879</v>
      </c>
      <c r="F376" s="8">
        <v>5</v>
      </c>
      <c r="G376" s="8">
        <v>8</v>
      </c>
      <c r="H376" s="8">
        <v>268</v>
      </c>
      <c r="I376" s="8">
        <v>54</v>
      </c>
      <c r="J376" s="8">
        <v>557</v>
      </c>
      <c r="K376" s="164">
        <f t="shared" si="58"/>
        <v>322</v>
      </c>
      <c r="L376" s="12">
        <f aca="true" t="shared" si="59" ref="L376:L381">K376/E376</f>
        <v>0.366325369738339</v>
      </c>
    </row>
    <row r="377" spans="1:12" ht="12.75">
      <c r="A377" s="7" t="s">
        <v>425</v>
      </c>
      <c r="B377" s="7" t="s">
        <v>426</v>
      </c>
      <c r="C377" s="8">
        <v>36104</v>
      </c>
      <c r="D377" s="7" t="s">
        <v>429</v>
      </c>
      <c r="E377" s="163">
        <f t="shared" si="57"/>
        <v>941</v>
      </c>
      <c r="F377" s="8">
        <v>9</v>
      </c>
      <c r="G377" s="8">
        <v>12</v>
      </c>
      <c r="H377" s="8">
        <v>220</v>
      </c>
      <c r="I377" s="8">
        <v>52</v>
      </c>
      <c r="J377" s="8">
        <v>669</v>
      </c>
      <c r="K377" s="164">
        <f t="shared" si="58"/>
        <v>272</v>
      </c>
      <c r="L377" s="12">
        <f t="shared" si="59"/>
        <v>0.28905419766206164</v>
      </c>
    </row>
    <row r="378" spans="1:12" ht="12.75">
      <c r="A378" s="7" t="s">
        <v>425</v>
      </c>
      <c r="B378" s="7" t="s">
        <v>426</v>
      </c>
      <c r="C378" s="8">
        <v>36106</v>
      </c>
      <c r="D378" s="7" t="s">
        <v>430</v>
      </c>
      <c r="E378" s="163">
        <f t="shared" si="57"/>
        <v>357</v>
      </c>
      <c r="F378" s="10" t="s">
        <v>43</v>
      </c>
      <c r="G378" s="8">
        <v>4</v>
      </c>
      <c r="H378" s="8">
        <v>136</v>
      </c>
      <c r="I378" s="8">
        <v>18</v>
      </c>
      <c r="J378" s="8">
        <v>203</v>
      </c>
      <c r="K378" s="164">
        <f t="shared" si="58"/>
        <v>154</v>
      </c>
      <c r="L378" s="12">
        <f t="shared" si="59"/>
        <v>0.43137254901960786</v>
      </c>
    </row>
    <row r="379" spans="1:12" ht="12.75">
      <c r="A379" s="7" t="s">
        <v>425</v>
      </c>
      <c r="B379" s="7" t="s">
        <v>426</v>
      </c>
      <c r="C379" s="8">
        <v>36109</v>
      </c>
      <c r="D379" s="7" t="s">
        <v>431</v>
      </c>
      <c r="E379" s="163">
        <f t="shared" si="57"/>
        <v>310</v>
      </c>
      <c r="F379" s="10" t="s">
        <v>43</v>
      </c>
      <c r="G379" s="8">
        <v>4</v>
      </c>
      <c r="H379" s="8">
        <v>49</v>
      </c>
      <c r="I379" s="8">
        <v>11</v>
      </c>
      <c r="J379" s="8">
        <v>250</v>
      </c>
      <c r="K379" s="164">
        <f t="shared" si="58"/>
        <v>60</v>
      </c>
      <c r="L379" s="12">
        <f t="shared" si="59"/>
        <v>0.1935483870967742</v>
      </c>
    </row>
    <row r="380" spans="1:12" ht="13.5" thickBot="1">
      <c r="A380" s="7" t="s">
        <v>425</v>
      </c>
      <c r="B380" s="7" t="s">
        <v>426</v>
      </c>
      <c r="C380" s="13">
        <v>36111</v>
      </c>
      <c r="D380" s="7" t="s">
        <v>432</v>
      </c>
      <c r="E380" s="112">
        <f t="shared" si="57"/>
        <v>300</v>
      </c>
      <c r="F380" s="10" t="s">
        <v>43</v>
      </c>
      <c r="G380" s="8">
        <v>4</v>
      </c>
      <c r="H380" s="13">
        <v>126</v>
      </c>
      <c r="I380" s="13">
        <v>24</v>
      </c>
      <c r="J380" s="13">
        <v>150</v>
      </c>
      <c r="K380" s="113">
        <f t="shared" si="58"/>
        <v>150</v>
      </c>
      <c r="L380" s="30">
        <f t="shared" si="59"/>
        <v>0.5</v>
      </c>
    </row>
    <row r="381" spans="1:12" s="39" customFormat="1" ht="12.75">
      <c r="A381" s="173"/>
      <c r="B381" s="139" t="s">
        <v>433</v>
      </c>
      <c r="C381" s="94">
        <f>COUNT(C375:C380)</f>
        <v>6</v>
      </c>
      <c r="D381" s="93" t="s">
        <v>22</v>
      </c>
      <c r="E381" s="129">
        <f>SUBTOTAL(9,E375:E380)</f>
        <v>3009</v>
      </c>
      <c r="F381" s="130"/>
      <c r="G381" s="130"/>
      <c r="H381" s="129">
        <f>SUBTOTAL(9,H375:H380)</f>
        <v>911</v>
      </c>
      <c r="I381" s="129">
        <f>SUBTOTAL(9,I375:I380)</f>
        <v>167</v>
      </c>
      <c r="J381" s="129">
        <f>SUBTOTAL(9,J375:J380)</f>
        <v>1931</v>
      </c>
      <c r="K381" s="129">
        <f>SUBTOTAL(9,K375:K380)</f>
        <v>1078</v>
      </c>
      <c r="L381" s="44">
        <f t="shared" si="59"/>
        <v>0.35825855766035225</v>
      </c>
    </row>
    <row r="382" spans="3:7" ht="12.75">
      <c r="C382" s="8"/>
      <c r="G382" s="8"/>
    </row>
    <row r="383" spans="1:12" ht="12.75">
      <c r="A383" s="7" t="s">
        <v>434</v>
      </c>
      <c r="B383" s="7" t="s">
        <v>435</v>
      </c>
      <c r="C383" s="8">
        <v>38104</v>
      </c>
      <c r="D383" s="7" t="s">
        <v>436</v>
      </c>
      <c r="E383" s="163">
        <f aca="true" t="shared" si="60" ref="E383:E388">+H383+I383+J383</f>
        <v>535</v>
      </c>
      <c r="F383" s="10" t="s">
        <v>14</v>
      </c>
      <c r="G383" s="8">
        <v>4</v>
      </c>
      <c r="H383" s="8">
        <v>338</v>
      </c>
      <c r="I383" s="8">
        <v>30</v>
      </c>
      <c r="J383" s="8">
        <v>167</v>
      </c>
      <c r="K383" s="187">
        <f aca="true" t="shared" si="61" ref="K383:K388">+H383+I383</f>
        <v>368</v>
      </c>
      <c r="L383" s="188">
        <f>K383/E383</f>
        <v>0.6878504672897197</v>
      </c>
    </row>
    <row r="384" spans="1:12" ht="12.75">
      <c r="A384" s="7" t="s">
        <v>434</v>
      </c>
      <c r="B384" s="7" t="s">
        <v>435</v>
      </c>
      <c r="C384" s="8">
        <v>38105</v>
      </c>
      <c r="D384" s="7" t="s">
        <v>437</v>
      </c>
      <c r="E384" s="163">
        <f t="shared" si="60"/>
        <v>30</v>
      </c>
      <c r="F384" s="10" t="s">
        <v>14</v>
      </c>
      <c r="G384" s="10" t="s">
        <v>145</v>
      </c>
      <c r="H384" s="8">
        <v>12</v>
      </c>
      <c r="I384" s="8">
        <v>1</v>
      </c>
      <c r="J384" s="8">
        <v>17</v>
      </c>
      <c r="K384" s="187">
        <f t="shared" si="61"/>
        <v>13</v>
      </c>
      <c r="L384" s="188">
        <f aca="true" t="shared" si="62" ref="L384:L389">K384/E384</f>
        <v>0.43333333333333335</v>
      </c>
    </row>
    <row r="385" spans="1:12" ht="12.75">
      <c r="A385" s="7" t="s">
        <v>434</v>
      </c>
      <c r="B385" s="7" t="s">
        <v>435</v>
      </c>
      <c r="C385" s="8">
        <v>38106</v>
      </c>
      <c r="D385" s="7" t="s">
        <v>438</v>
      </c>
      <c r="E385" s="163">
        <f t="shared" si="60"/>
        <v>959</v>
      </c>
      <c r="F385" s="8">
        <v>9</v>
      </c>
      <c r="G385" s="8">
        <v>12</v>
      </c>
      <c r="H385" s="8">
        <v>341</v>
      </c>
      <c r="I385" s="8">
        <v>44</v>
      </c>
      <c r="J385" s="8">
        <v>574</v>
      </c>
      <c r="K385" s="187">
        <f t="shared" si="61"/>
        <v>385</v>
      </c>
      <c r="L385" s="188">
        <f t="shared" si="62"/>
        <v>0.40145985401459855</v>
      </c>
    </row>
    <row r="386" spans="1:12" ht="12.75">
      <c r="A386" s="7" t="s">
        <v>434</v>
      </c>
      <c r="B386" s="7" t="s">
        <v>435</v>
      </c>
      <c r="C386" s="8">
        <v>38107</v>
      </c>
      <c r="D386" s="7" t="s">
        <v>439</v>
      </c>
      <c r="E386" s="163">
        <f t="shared" si="60"/>
        <v>976</v>
      </c>
      <c r="F386" s="8">
        <v>5</v>
      </c>
      <c r="G386" s="8">
        <v>8</v>
      </c>
      <c r="H386" s="8">
        <v>442</v>
      </c>
      <c r="I386" s="8">
        <v>77</v>
      </c>
      <c r="J386" s="8">
        <v>457</v>
      </c>
      <c r="K386" s="187">
        <f t="shared" si="61"/>
        <v>519</v>
      </c>
      <c r="L386" s="188">
        <f t="shared" si="62"/>
        <v>0.5317622950819673</v>
      </c>
    </row>
    <row r="387" spans="1:12" ht="12.75">
      <c r="A387" s="7" t="s">
        <v>434</v>
      </c>
      <c r="B387" s="7" t="s">
        <v>435</v>
      </c>
      <c r="C387" s="8">
        <v>38109</v>
      </c>
      <c r="D387" s="7" t="s">
        <v>440</v>
      </c>
      <c r="E387" s="163">
        <f t="shared" si="60"/>
        <v>498</v>
      </c>
      <c r="F387" s="10" t="s">
        <v>14</v>
      </c>
      <c r="G387" s="8">
        <v>4</v>
      </c>
      <c r="H387" s="8">
        <v>152</v>
      </c>
      <c r="I387" s="8">
        <v>17</v>
      </c>
      <c r="J387" s="8">
        <v>329</v>
      </c>
      <c r="K387" s="187">
        <f t="shared" si="61"/>
        <v>169</v>
      </c>
      <c r="L387" s="188">
        <f t="shared" si="62"/>
        <v>0.3393574297188755</v>
      </c>
    </row>
    <row r="388" spans="1:12" ht="13.5" thickBot="1">
      <c r="A388" s="7" t="s">
        <v>434</v>
      </c>
      <c r="B388" s="7" t="s">
        <v>435</v>
      </c>
      <c r="C388" s="13">
        <v>38111</v>
      </c>
      <c r="D388" s="7" t="s">
        <v>441</v>
      </c>
      <c r="E388" s="112">
        <f t="shared" si="60"/>
        <v>377</v>
      </c>
      <c r="F388" s="10" t="s">
        <v>14</v>
      </c>
      <c r="G388" s="8">
        <v>4</v>
      </c>
      <c r="H388" s="13">
        <v>181</v>
      </c>
      <c r="I388" s="13">
        <v>21</v>
      </c>
      <c r="J388" s="13">
        <v>175</v>
      </c>
      <c r="K388" s="189">
        <f t="shared" si="61"/>
        <v>202</v>
      </c>
      <c r="L388" s="190">
        <f t="shared" si="62"/>
        <v>0.5358090185676393</v>
      </c>
    </row>
    <row r="389" spans="1:12" s="39" customFormat="1" ht="12.75">
      <c r="A389" s="61"/>
      <c r="B389" s="62" t="s">
        <v>442</v>
      </c>
      <c r="C389" s="94">
        <f>COUNT(C383:C388)</f>
        <v>6</v>
      </c>
      <c r="D389" s="93" t="s">
        <v>22</v>
      </c>
      <c r="E389" s="129">
        <f>SUBTOTAL(9,E383:E388)</f>
        <v>3375</v>
      </c>
      <c r="F389" s="130"/>
      <c r="G389" s="130"/>
      <c r="H389" s="129">
        <f>SUBTOTAL(9,H383:H388)</f>
        <v>1466</v>
      </c>
      <c r="I389" s="129">
        <f>SUBTOTAL(9,I383:I388)</f>
        <v>190</v>
      </c>
      <c r="J389" s="129">
        <f>SUBTOTAL(9,J383:J388)</f>
        <v>1719</v>
      </c>
      <c r="K389" s="129">
        <f>SUBTOTAL(9,K383:K388)</f>
        <v>1656</v>
      </c>
      <c r="L389" s="44">
        <f t="shared" si="62"/>
        <v>0.49066666666666664</v>
      </c>
    </row>
    <row r="390" spans="3:7" ht="12.75">
      <c r="C390" s="8"/>
      <c r="G390" s="8"/>
    </row>
    <row r="391" spans="1:12" ht="12.75">
      <c r="A391" s="7" t="s">
        <v>443</v>
      </c>
      <c r="B391" s="7" t="s">
        <v>444</v>
      </c>
      <c r="C391" s="8">
        <v>39101</v>
      </c>
      <c r="D391" s="7" t="s">
        <v>445</v>
      </c>
      <c r="E391" s="163">
        <f aca="true" t="shared" si="63" ref="E391:E399">+H391+I391+J391</f>
        <v>468</v>
      </c>
      <c r="F391" s="10" t="s">
        <v>20</v>
      </c>
      <c r="G391" s="8">
        <v>5</v>
      </c>
      <c r="H391" s="8">
        <v>348</v>
      </c>
      <c r="I391" s="8">
        <v>26</v>
      </c>
      <c r="J391" s="8">
        <v>94</v>
      </c>
      <c r="K391" s="164">
        <f>+H391+I391</f>
        <v>374</v>
      </c>
      <c r="L391" s="12">
        <f>K391/E391</f>
        <v>0.7991452991452992</v>
      </c>
    </row>
    <row r="392" spans="1:12" ht="12.75">
      <c r="A392" s="7" t="s">
        <v>443</v>
      </c>
      <c r="B392" s="7" t="s">
        <v>444</v>
      </c>
      <c r="C392" s="8">
        <v>39110</v>
      </c>
      <c r="D392" s="7" t="s">
        <v>446</v>
      </c>
      <c r="E392" s="163">
        <f t="shared" si="63"/>
        <v>511</v>
      </c>
      <c r="F392" s="10" t="s">
        <v>14</v>
      </c>
      <c r="G392" s="8">
        <v>2</v>
      </c>
      <c r="H392" s="8">
        <v>396</v>
      </c>
      <c r="I392" s="8">
        <v>17</v>
      </c>
      <c r="J392" s="8">
        <v>98</v>
      </c>
      <c r="K392" s="164">
        <f aca="true" t="shared" si="64" ref="K392:K399">+H392+I392</f>
        <v>413</v>
      </c>
      <c r="L392" s="12">
        <f aca="true" t="shared" si="65" ref="L392:L399">K392/E392</f>
        <v>0.8082191780821918</v>
      </c>
    </row>
    <row r="393" spans="1:12" ht="12.75">
      <c r="A393" s="7" t="s">
        <v>443</v>
      </c>
      <c r="B393" s="7" t="s">
        <v>444</v>
      </c>
      <c r="C393" s="8">
        <v>39115</v>
      </c>
      <c r="D393" s="7" t="s">
        <v>447</v>
      </c>
      <c r="E393" s="191">
        <f t="shared" si="63"/>
        <v>1200</v>
      </c>
      <c r="F393" s="8">
        <v>6</v>
      </c>
      <c r="G393" s="8">
        <v>8</v>
      </c>
      <c r="H393" s="8">
        <v>827</v>
      </c>
      <c r="I393" s="8">
        <v>95</v>
      </c>
      <c r="J393" s="8">
        <v>278</v>
      </c>
      <c r="K393" s="164">
        <f t="shared" si="64"/>
        <v>922</v>
      </c>
      <c r="L393" s="12">
        <f t="shared" si="65"/>
        <v>0.7683333333333333</v>
      </c>
    </row>
    <row r="394" spans="1:12" ht="12.75">
      <c r="A394" s="7" t="s">
        <v>443</v>
      </c>
      <c r="B394" s="7" t="s">
        <v>444</v>
      </c>
      <c r="C394" s="8">
        <v>39117</v>
      </c>
      <c r="D394" s="7" t="s">
        <v>448</v>
      </c>
      <c r="E394" s="163">
        <f t="shared" si="63"/>
        <v>321</v>
      </c>
      <c r="F394" s="8">
        <v>2</v>
      </c>
      <c r="G394" s="8">
        <v>5</v>
      </c>
      <c r="H394" s="8">
        <v>270</v>
      </c>
      <c r="I394" s="8">
        <v>27</v>
      </c>
      <c r="J394" s="8">
        <v>24</v>
      </c>
      <c r="K394" s="164">
        <f t="shared" si="64"/>
        <v>297</v>
      </c>
      <c r="L394" s="12">
        <f t="shared" si="65"/>
        <v>0.9252336448598131</v>
      </c>
    </row>
    <row r="395" spans="1:12" ht="12.75">
      <c r="A395" s="7" t="s">
        <v>443</v>
      </c>
      <c r="B395" s="7" t="s">
        <v>444</v>
      </c>
      <c r="C395" s="8">
        <v>39118</v>
      </c>
      <c r="D395" s="7" t="s">
        <v>449</v>
      </c>
      <c r="E395" s="163">
        <f t="shared" si="63"/>
        <v>449</v>
      </c>
      <c r="F395" s="10" t="s">
        <v>20</v>
      </c>
      <c r="G395" s="8">
        <v>5</v>
      </c>
      <c r="H395" s="8">
        <v>267</v>
      </c>
      <c r="I395" s="8">
        <v>37</v>
      </c>
      <c r="J395" s="8">
        <v>145</v>
      </c>
      <c r="K395" s="164">
        <f t="shared" si="64"/>
        <v>304</v>
      </c>
      <c r="L395" s="12">
        <f t="shared" si="65"/>
        <v>0.6770601336302895</v>
      </c>
    </row>
    <row r="396" spans="1:12" ht="12.75">
      <c r="A396" s="7" t="s">
        <v>443</v>
      </c>
      <c r="B396" s="7" t="s">
        <v>444</v>
      </c>
      <c r="C396" s="8">
        <v>39119</v>
      </c>
      <c r="D396" s="7" t="s">
        <v>450</v>
      </c>
      <c r="E396" s="163">
        <f t="shared" si="63"/>
        <v>528</v>
      </c>
      <c r="F396" s="10" t="s">
        <v>14</v>
      </c>
      <c r="G396" s="8">
        <v>5</v>
      </c>
      <c r="H396" s="8">
        <v>359</v>
      </c>
      <c r="I396" s="8">
        <v>40</v>
      </c>
      <c r="J396" s="8">
        <v>129</v>
      </c>
      <c r="K396" s="164">
        <f t="shared" si="64"/>
        <v>399</v>
      </c>
      <c r="L396" s="12">
        <f t="shared" si="65"/>
        <v>0.7556818181818182</v>
      </c>
    </row>
    <row r="397" spans="1:12" ht="12.75">
      <c r="A397" s="7" t="s">
        <v>443</v>
      </c>
      <c r="B397" s="7" t="s">
        <v>444</v>
      </c>
      <c r="C397" s="8">
        <v>39120</v>
      </c>
      <c r="D397" s="7" t="s">
        <v>451</v>
      </c>
      <c r="E397" s="163">
        <f t="shared" si="63"/>
        <v>399</v>
      </c>
      <c r="F397" s="10" t="s">
        <v>20</v>
      </c>
      <c r="G397" s="8">
        <v>5</v>
      </c>
      <c r="H397" s="8">
        <v>200</v>
      </c>
      <c r="I397" s="8">
        <v>18</v>
      </c>
      <c r="J397" s="8">
        <v>181</v>
      </c>
      <c r="K397" s="164">
        <f t="shared" si="64"/>
        <v>218</v>
      </c>
      <c r="L397" s="12">
        <f t="shared" si="65"/>
        <v>0.5463659147869674</v>
      </c>
    </row>
    <row r="398" spans="1:12" ht="12.75">
      <c r="A398" s="7" t="s">
        <v>443</v>
      </c>
      <c r="B398" s="7" t="s">
        <v>444</v>
      </c>
      <c r="C398" s="8">
        <v>39123</v>
      </c>
      <c r="D398" s="7" t="s">
        <v>452</v>
      </c>
      <c r="E398" s="191">
        <f t="shared" si="63"/>
        <v>1736</v>
      </c>
      <c r="F398" s="8">
        <v>9</v>
      </c>
      <c r="G398" s="8">
        <v>12</v>
      </c>
      <c r="H398" s="8">
        <v>976</v>
      </c>
      <c r="I398" s="8">
        <v>124</v>
      </c>
      <c r="J398" s="8">
        <v>636</v>
      </c>
      <c r="K398" s="164">
        <f t="shared" si="64"/>
        <v>1100</v>
      </c>
      <c r="L398" s="12">
        <f t="shared" si="65"/>
        <v>0.6336405529953917</v>
      </c>
    </row>
    <row r="399" spans="1:12" ht="13.5" thickBot="1">
      <c r="A399" s="7" t="s">
        <v>443</v>
      </c>
      <c r="B399" s="7" t="s">
        <v>444</v>
      </c>
      <c r="C399" s="13">
        <v>39128</v>
      </c>
      <c r="D399" s="7" t="s">
        <v>453</v>
      </c>
      <c r="E399" s="112">
        <f t="shared" si="63"/>
        <v>314</v>
      </c>
      <c r="F399" s="10" t="s">
        <v>20</v>
      </c>
      <c r="G399" s="8">
        <v>5</v>
      </c>
      <c r="H399" s="13">
        <v>251</v>
      </c>
      <c r="I399" s="13">
        <v>16</v>
      </c>
      <c r="J399" s="13">
        <v>47</v>
      </c>
      <c r="K399" s="113">
        <f t="shared" si="64"/>
        <v>267</v>
      </c>
      <c r="L399" s="30">
        <f t="shared" si="65"/>
        <v>0.8503184713375797</v>
      </c>
    </row>
    <row r="400" spans="1:12" s="39" customFormat="1" ht="12.75">
      <c r="A400" s="173"/>
      <c r="B400" s="139" t="s">
        <v>454</v>
      </c>
      <c r="C400" s="174">
        <f>COUNT(C391:C399)</f>
        <v>9</v>
      </c>
      <c r="D400" s="139" t="s">
        <v>22</v>
      </c>
      <c r="E400" s="129">
        <f>SUBTOTAL(9,E391:E399)</f>
        <v>5926</v>
      </c>
      <c r="F400" s="130"/>
      <c r="G400" s="130"/>
      <c r="H400" s="129">
        <f>SUBTOTAL(9,H391:H399)</f>
        <v>3894</v>
      </c>
      <c r="I400" s="129">
        <f>SUBTOTAL(9,I391:I399)</f>
        <v>400</v>
      </c>
      <c r="J400" s="129">
        <f>SUBTOTAL(9,J391:J399)</f>
        <v>1632</v>
      </c>
      <c r="K400" s="129">
        <f>SUBTOTAL(9,K391:K399)</f>
        <v>4294</v>
      </c>
      <c r="L400" s="44">
        <f>K400/E400</f>
        <v>0.7246034424569693</v>
      </c>
    </row>
    <row r="401" spans="3:7" ht="12.75">
      <c r="C401" s="8"/>
      <c r="G401" s="8"/>
    </row>
    <row r="402" spans="1:12" ht="13.5" thickBot="1">
      <c r="A402" s="7" t="s">
        <v>455</v>
      </c>
      <c r="B402" s="7" t="s">
        <v>456</v>
      </c>
      <c r="C402" s="13">
        <v>39601</v>
      </c>
      <c r="D402" s="7" t="s">
        <v>457</v>
      </c>
      <c r="E402" s="112">
        <f>+H402+I402+J402</f>
        <v>230</v>
      </c>
      <c r="F402" s="8">
        <v>9</v>
      </c>
      <c r="G402" s="8">
        <v>12</v>
      </c>
      <c r="H402" s="8">
        <v>80</v>
      </c>
      <c r="I402" s="8">
        <v>23</v>
      </c>
      <c r="J402" s="8">
        <v>127</v>
      </c>
      <c r="K402" s="113">
        <f>+H402+I402</f>
        <v>103</v>
      </c>
      <c r="L402" s="30">
        <f>K402/E402</f>
        <v>0.44782608695652176</v>
      </c>
    </row>
    <row r="403" spans="1:12" ht="12.75">
      <c r="A403" s="45"/>
      <c r="B403" s="45"/>
      <c r="C403" s="95">
        <f>COUNT(C402)</f>
        <v>1</v>
      </c>
      <c r="D403" s="96" t="s">
        <v>46</v>
      </c>
      <c r="E403" s="143">
        <f>SUBTOTAL(9,E402)</f>
        <v>230</v>
      </c>
      <c r="F403" s="50"/>
      <c r="G403" s="50"/>
      <c r="H403" s="143">
        <f>SUBTOTAL(9,H402)</f>
        <v>80</v>
      </c>
      <c r="I403" s="143">
        <f>SUBTOTAL(9,I402)</f>
        <v>23</v>
      </c>
      <c r="J403" s="143">
        <f>SUBTOTAL(9,J402)</f>
        <v>127</v>
      </c>
      <c r="K403" s="143">
        <f>SUBTOTAL(9,K402)</f>
        <v>103</v>
      </c>
      <c r="L403" s="145">
        <f>K403/E403</f>
        <v>0.44782608695652176</v>
      </c>
    </row>
    <row r="404" spans="3:7" ht="12.75">
      <c r="C404" s="8"/>
      <c r="G404" s="8"/>
    </row>
    <row r="405" spans="1:12" ht="12.75">
      <c r="A405" s="7" t="s">
        <v>458</v>
      </c>
      <c r="B405" s="7" t="s">
        <v>459</v>
      </c>
      <c r="C405" s="8">
        <v>96104</v>
      </c>
      <c r="D405" s="7" t="s">
        <v>460</v>
      </c>
      <c r="E405" s="163">
        <f aca="true" t="shared" si="66" ref="E405:E410">+H405+I405+J405</f>
        <v>297</v>
      </c>
      <c r="F405" s="10" t="s">
        <v>43</v>
      </c>
      <c r="G405" s="8">
        <v>5</v>
      </c>
      <c r="H405" s="8">
        <v>60</v>
      </c>
      <c r="I405" s="8">
        <v>20</v>
      </c>
      <c r="J405" s="8">
        <v>217</v>
      </c>
      <c r="K405" s="164">
        <f aca="true" t="shared" si="67" ref="K405:K410">+H405+I405</f>
        <v>80</v>
      </c>
      <c r="L405" s="12">
        <f>K405/E405</f>
        <v>0.26936026936026936</v>
      </c>
    </row>
    <row r="406" spans="1:12" ht="12.75">
      <c r="A406" s="7" t="s">
        <v>458</v>
      </c>
      <c r="B406" s="7" t="s">
        <v>459</v>
      </c>
      <c r="C406" s="8">
        <v>96105</v>
      </c>
      <c r="D406" s="7" t="s">
        <v>461</v>
      </c>
      <c r="E406" s="163">
        <f t="shared" si="66"/>
        <v>413</v>
      </c>
      <c r="F406" s="10" t="s">
        <v>43</v>
      </c>
      <c r="G406" s="8">
        <v>5</v>
      </c>
      <c r="H406" s="8">
        <v>158</v>
      </c>
      <c r="I406" s="8">
        <v>36</v>
      </c>
      <c r="J406" s="8">
        <v>219</v>
      </c>
      <c r="K406" s="164">
        <f t="shared" si="67"/>
        <v>194</v>
      </c>
      <c r="L406" s="12">
        <f aca="true" t="shared" si="68" ref="L406:L411">K406/E406</f>
        <v>0.46973365617433416</v>
      </c>
    </row>
    <row r="407" spans="1:12" ht="12.75">
      <c r="A407" s="7" t="s">
        <v>458</v>
      </c>
      <c r="B407" s="7" t="s">
        <v>459</v>
      </c>
      <c r="C407" s="8">
        <v>96106</v>
      </c>
      <c r="D407" s="7" t="s">
        <v>462</v>
      </c>
      <c r="E407" s="163">
        <f t="shared" si="66"/>
        <v>285</v>
      </c>
      <c r="F407" s="10" t="s">
        <v>43</v>
      </c>
      <c r="G407" s="8">
        <v>5</v>
      </c>
      <c r="H407" s="8">
        <v>45</v>
      </c>
      <c r="I407" s="8">
        <v>6</v>
      </c>
      <c r="J407" s="8">
        <v>234</v>
      </c>
      <c r="K407" s="164">
        <f t="shared" si="67"/>
        <v>51</v>
      </c>
      <c r="L407" s="12">
        <f t="shared" si="68"/>
        <v>0.17894736842105263</v>
      </c>
    </row>
    <row r="408" spans="1:12" ht="12.75">
      <c r="A408" s="7" t="s">
        <v>458</v>
      </c>
      <c r="B408" s="7" t="s">
        <v>459</v>
      </c>
      <c r="C408" s="8">
        <v>96107</v>
      </c>
      <c r="D408" s="7" t="s">
        <v>463</v>
      </c>
      <c r="E408" s="163">
        <f t="shared" si="66"/>
        <v>1030</v>
      </c>
      <c r="F408" s="8">
        <v>9</v>
      </c>
      <c r="G408" s="8">
        <v>12</v>
      </c>
      <c r="H408" s="8">
        <v>294</v>
      </c>
      <c r="I408" s="8">
        <v>81</v>
      </c>
      <c r="J408" s="8">
        <v>655</v>
      </c>
      <c r="K408" s="164">
        <f t="shared" si="67"/>
        <v>375</v>
      </c>
      <c r="L408" s="12">
        <f t="shared" si="68"/>
        <v>0.3640776699029126</v>
      </c>
    </row>
    <row r="409" spans="1:12" ht="12.75">
      <c r="A409" s="7" t="s">
        <v>458</v>
      </c>
      <c r="B409" s="7" t="s">
        <v>459</v>
      </c>
      <c r="C409" s="8">
        <v>96112</v>
      </c>
      <c r="D409" s="7" t="s">
        <v>464</v>
      </c>
      <c r="E409" s="163">
        <f t="shared" si="66"/>
        <v>729</v>
      </c>
      <c r="F409" s="8">
        <v>6</v>
      </c>
      <c r="G409" s="8">
        <v>8</v>
      </c>
      <c r="H409" s="8">
        <v>215</v>
      </c>
      <c r="I409" s="8">
        <v>46</v>
      </c>
      <c r="J409" s="8">
        <v>468</v>
      </c>
      <c r="K409" s="164">
        <f t="shared" si="67"/>
        <v>261</v>
      </c>
      <c r="L409" s="12">
        <f t="shared" si="68"/>
        <v>0.35802469135802467</v>
      </c>
    </row>
    <row r="410" spans="1:12" ht="13.5" thickBot="1">
      <c r="A410" s="7" t="s">
        <v>458</v>
      </c>
      <c r="B410" s="7" t="s">
        <v>459</v>
      </c>
      <c r="C410" s="13">
        <v>96113</v>
      </c>
      <c r="D410" s="7" t="s">
        <v>465</v>
      </c>
      <c r="E410" s="112">
        <f t="shared" si="66"/>
        <v>638</v>
      </c>
      <c r="F410" s="10" t="s">
        <v>14</v>
      </c>
      <c r="G410" s="8">
        <v>5</v>
      </c>
      <c r="H410" s="13">
        <v>232</v>
      </c>
      <c r="I410" s="13">
        <v>36</v>
      </c>
      <c r="J410" s="13">
        <v>370</v>
      </c>
      <c r="K410" s="113">
        <f t="shared" si="67"/>
        <v>268</v>
      </c>
      <c r="L410" s="30">
        <f t="shared" si="68"/>
        <v>0.4200626959247649</v>
      </c>
    </row>
    <row r="411" spans="1:12" s="39" customFormat="1" ht="12.75">
      <c r="A411" s="173"/>
      <c r="B411" s="139" t="s">
        <v>466</v>
      </c>
      <c r="C411" s="94">
        <f>COUNT(C405:C410)</f>
        <v>6</v>
      </c>
      <c r="D411" s="93" t="s">
        <v>22</v>
      </c>
      <c r="E411" s="129">
        <f>SUBTOTAL(9,E405:E410)</f>
        <v>3392</v>
      </c>
      <c r="F411" s="130"/>
      <c r="G411" s="130"/>
      <c r="H411" s="129">
        <f>SUBTOTAL(9,H405:H410)</f>
        <v>1004</v>
      </c>
      <c r="I411" s="129">
        <f>SUBTOTAL(9,I405:I410)</f>
        <v>225</v>
      </c>
      <c r="J411" s="129">
        <f>SUBTOTAL(9,J405:J410)</f>
        <v>2163</v>
      </c>
      <c r="K411" s="129">
        <f>SUBTOTAL(9,K405:K410)</f>
        <v>1229</v>
      </c>
      <c r="L411" s="44">
        <f t="shared" si="68"/>
        <v>0.3623231132075472</v>
      </c>
    </row>
    <row r="412" spans="3:7" ht="12.75">
      <c r="C412" s="8"/>
      <c r="G412" s="8"/>
    </row>
    <row r="413" spans="2:12" ht="13.5" thickBot="1">
      <c r="B413" s="7" t="s">
        <v>467</v>
      </c>
      <c r="C413" s="13">
        <v>1</v>
      </c>
      <c r="D413" s="7" t="s">
        <v>467</v>
      </c>
      <c r="E413" s="112">
        <f>+H413+I413+J413</f>
        <v>40</v>
      </c>
      <c r="F413" s="11">
        <v>9</v>
      </c>
      <c r="G413" s="11">
        <v>12</v>
      </c>
      <c r="H413" s="29">
        <v>20</v>
      </c>
      <c r="I413" s="29">
        <v>5</v>
      </c>
      <c r="J413" s="29">
        <v>15</v>
      </c>
      <c r="K413" s="113">
        <f>+H413+I413</f>
        <v>25</v>
      </c>
      <c r="L413" s="30">
        <f>K413/E413</f>
        <v>0.625</v>
      </c>
    </row>
    <row r="414" spans="1:12" ht="12.75">
      <c r="A414" s="114"/>
      <c r="B414" s="114"/>
      <c r="C414" s="192">
        <f>COUNT(C413)</f>
        <v>1</v>
      </c>
      <c r="D414" s="193" t="s">
        <v>175</v>
      </c>
      <c r="E414" s="117">
        <f>SUBTOTAL(9,E413)</f>
        <v>40</v>
      </c>
      <c r="F414" s="118"/>
      <c r="G414" s="118"/>
      <c r="H414" s="117">
        <f>SUBTOTAL(9,H413)</f>
        <v>20</v>
      </c>
      <c r="I414" s="117">
        <f>SUBTOTAL(9,I413)</f>
        <v>5</v>
      </c>
      <c r="J414" s="119"/>
      <c r="K414" s="117">
        <f>SUBTOTAL(9,K413)</f>
        <v>25</v>
      </c>
      <c r="L414" s="120">
        <f>K414/E414</f>
        <v>0.625</v>
      </c>
    </row>
    <row r="415" spans="3:7" ht="12.75">
      <c r="C415" s="8"/>
      <c r="G415" s="8"/>
    </row>
    <row r="416" spans="1:12" s="60" customFormat="1" ht="12.75">
      <c r="A416" s="53"/>
      <c r="B416" s="54" t="s">
        <v>468</v>
      </c>
      <c r="C416" s="194">
        <f>+C411+C414</f>
        <v>7</v>
      </c>
      <c r="D416" s="56" t="s">
        <v>424</v>
      </c>
      <c r="E416" s="57">
        <f>SUBTOTAL(9,E405:E414)</f>
        <v>3432</v>
      </c>
      <c r="F416" s="58"/>
      <c r="G416" s="58"/>
      <c r="H416" s="57">
        <f>SUBTOTAL(9,H405:H414)</f>
        <v>1024</v>
      </c>
      <c r="I416" s="57">
        <f>SUBTOTAL(9,I405:I414)</f>
        <v>230</v>
      </c>
      <c r="J416" s="55"/>
      <c r="K416" s="57">
        <f>SUBTOTAL(9,K405:K414)</f>
        <v>1254</v>
      </c>
      <c r="L416" s="59">
        <f>K416/E416</f>
        <v>0.36538461538461536</v>
      </c>
    </row>
    <row r="417" spans="3:7" ht="12.75">
      <c r="C417" s="8"/>
      <c r="G417" s="8"/>
    </row>
    <row r="418" spans="1:12" ht="12.75">
      <c r="A418" s="7" t="s">
        <v>469</v>
      </c>
      <c r="B418" s="7" t="s">
        <v>470</v>
      </c>
      <c r="C418" s="8">
        <v>97101</v>
      </c>
      <c r="D418" s="7" t="s">
        <v>471</v>
      </c>
      <c r="E418" s="163">
        <f>+H418+I418+J418</f>
        <v>274</v>
      </c>
      <c r="F418" s="10" t="s">
        <v>20</v>
      </c>
      <c r="G418" s="8">
        <v>2</v>
      </c>
      <c r="H418" s="8">
        <v>36</v>
      </c>
      <c r="I418" s="8">
        <v>6</v>
      </c>
      <c r="J418" s="8">
        <v>232</v>
      </c>
      <c r="K418" s="164">
        <f>+H418+I418</f>
        <v>42</v>
      </c>
      <c r="L418" s="12">
        <f aca="true" t="shared" si="69" ref="L418:L423">K418/E418</f>
        <v>0.15328467153284672</v>
      </c>
    </row>
    <row r="419" spans="1:12" ht="12.75">
      <c r="A419" s="7" t="s">
        <v>469</v>
      </c>
      <c r="B419" s="7" t="s">
        <v>470</v>
      </c>
      <c r="C419" s="8">
        <v>97102</v>
      </c>
      <c r="D419" s="7" t="s">
        <v>472</v>
      </c>
      <c r="E419" s="163">
        <f>+H419+I419+J419</f>
        <v>44</v>
      </c>
      <c r="F419" s="10" t="s">
        <v>14</v>
      </c>
      <c r="G419" s="10" t="s">
        <v>14</v>
      </c>
      <c r="H419" s="8">
        <v>0</v>
      </c>
      <c r="I419" s="8">
        <v>0</v>
      </c>
      <c r="J419" s="8">
        <v>44</v>
      </c>
      <c r="K419" s="164">
        <f>+H419+I419</f>
        <v>0</v>
      </c>
      <c r="L419" s="12">
        <f t="shared" si="69"/>
        <v>0</v>
      </c>
    </row>
    <row r="420" spans="1:12" ht="12.75">
      <c r="A420" s="7" t="s">
        <v>469</v>
      </c>
      <c r="B420" s="7" t="s">
        <v>470</v>
      </c>
      <c r="C420" s="8">
        <v>97103</v>
      </c>
      <c r="D420" s="7" t="s">
        <v>473</v>
      </c>
      <c r="E420" s="163">
        <f>+H420+I420+J420</f>
        <v>520</v>
      </c>
      <c r="F420" s="8">
        <v>3</v>
      </c>
      <c r="G420" s="8">
        <v>6</v>
      </c>
      <c r="H420" s="8">
        <v>68</v>
      </c>
      <c r="I420" s="8">
        <v>16</v>
      </c>
      <c r="J420" s="8">
        <v>436</v>
      </c>
      <c r="K420" s="164">
        <f>+H420+I420</f>
        <v>84</v>
      </c>
      <c r="L420" s="12">
        <f t="shared" si="69"/>
        <v>0.16153846153846155</v>
      </c>
    </row>
    <row r="421" spans="1:12" ht="12.75">
      <c r="A421" s="7" t="s">
        <v>469</v>
      </c>
      <c r="B421" s="7" t="s">
        <v>470</v>
      </c>
      <c r="C421" s="8">
        <v>97105</v>
      </c>
      <c r="D421" s="7" t="s">
        <v>474</v>
      </c>
      <c r="E421" s="163">
        <f>+H421+I421+J421</f>
        <v>289</v>
      </c>
      <c r="F421" s="8">
        <v>7</v>
      </c>
      <c r="G421" s="8">
        <v>8</v>
      </c>
      <c r="H421" s="8">
        <v>35</v>
      </c>
      <c r="I421" s="8">
        <v>12</v>
      </c>
      <c r="J421" s="8">
        <v>242</v>
      </c>
      <c r="K421" s="164">
        <f>+H421+I421</f>
        <v>47</v>
      </c>
      <c r="L421" s="12">
        <f t="shared" si="69"/>
        <v>0.16262975778546712</v>
      </c>
    </row>
    <row r="422" spans="1:12" ht="13.5" thickBot="1">
      <c r="A422" s="7" t="s">
        <v>469</v>
      </c>
      <c r="B422" s="7" t="s">
        <v>470</v>
      </c>
      <c r="C422" s="13">
        <v>97106</v>
      </c>
      <c r="D422" s="7" t="s">
        <v>475</v>
      </c>
      <c r="E422" s="112">
        <f>+H422+I422+J422</f>
        <v>562</v>
      </c>
      <c r="F422" s="8">
        <v>9</v>
      </c>
      <c r="G422" s="8">
        <v>12</v>
      </c>
      <c r="H422" s="13">
        <v>59</v>
      </c>
      <c r="I422" s="13">
        <v>21</v>
      </c>
      <c r="J422" s="13">
        <v>482</v>
      </c>
      <c r="K422" s="113">
        <f>+H422+I422</f>
        <v>80</v>
      </c>
      <c r="L422" s="30">
        <f t="shared" si="69"/>
        <v>0.1423487544483986</v>
      </c>
    </row>
    <row r="423" spans="1:12" s="39" customFormat="1" ht="12.75">
      <c r="A423" s="173"/>
      <c r="B423" s="195" t="s">
        <v>476</v>
      </c>
      <c r="C423" s="94">
        <f>COUNT(C418:C422)</f>
        <v>5</v>
      </c>
      <c r="D423" s="93" t="s">
        <v>22</v>
      </c>
      <c r="E423" s="129">
        <f>SUBTOTAL(9,E418:E422)</f>
        <v>1689</v>
      </c>
      <c r="F423" s="130"/>
      <c r="G423" s="130"/>
      <c r="H423" s="129">
        <f>SUBTOTAL(9,H418:H422)</f>
        <v>198</v>
      </c>
      <c r="I423" s="129">
        <f>SUBTOTAL(9,I418:I422)</f>
        <v>55</v>
      </c>
      <c r="J423" s="129">
        <f>SUBTOTAL(9,J418:J422)</f>
        <v>1436</v>
      </c>
      <c r="K423" s="129">
        <f>SUBTOTAL(9,K418:K422)</f>
        <v>253</v>
      </c>
      <c r="L423" s="44">
        <f t="shared" si="69"/>
        <v>0.1497927767910006</v>
      </c>
    </row>
    <row r="424" spans="3:7" ht="12.75">
      <c r="C424" s="8"/>
      <c r="G424" s="8"/>
    </row>
    <row r="425" spans="1:12" ht="13.5" thickBot="1">
      <c r="A425" s="7" t="s">
        <v>477</v>
      </c>
      <c r="B425" s="7" t="s">
        <v>478</v>
      </c>
      <c r="C425" s="8">
        <v>97601</v>
      </c>
      <c r="D425" s="7" t="s">
        <v>479</v>
      </c>
      <c r="E425" s="112">
        <f>+H425+I425+J425</f>
        <v>164</v>
      </c>
      <c r="F425" s="8">
        <v>9</v>
      </c>
      <c r="G425" s="8">
        <v>12</v>
      </c>
      <c r="H425" s="8">
        <v>26</v>
      </c>
      <c r="I425" s="8">
        <v>2</v>
      </c>
      <c r="J425" s="8">
        <v>136</v>
      </c>
      <c r="K425" s="113">
        <f>+H425+I425</f>
        <v>28</v>
      </c>
      <c r="L425" s="30">
        <f>K425/E425</f>
        <v>0.17073170731707318</v>
      </c>
    </row>
    <row r="426" spans="1:12" ht="12.75">
      <c r="A426" s="45"/>
      <c r="B426" s="45"/>
      <c r="C426" s="95">
        <f>COUNT(C425)</f>
        <v>1</v>
      </c>
      <c r="D426" s="96" t="s">
        <v>46</v>
      </c>
      <c r="E426" s="143">
        <f>SUBTOTAL(9,E425)</f>
        <v>164</v>
      </c>
      <c r="F426" s="50"/>
      <c r="G426" s="50"/>
      <c r="H426" s="143">
        <f>SUBTOTAL(9,H425)</f>
        <v>26</v>
      </c>
      <c r="I426" s="143">
        <f>SUBTOTAL(9,I425)</f>
        <v>2</v>
      </c>
      <c r="J426" s="143">
        <f>SUBTOTAL(9,J425)</f>
        <v>136</v>
      </c>
      <c r="K426" s="143">
        <f>SUBTOTAL(9,K425)</f>
        <v>28</v>
      </c>
      <c r="L426" s="145">
        <f>K426/E426</f>
        <v>0.17073170731707318</v>
      </c>
    </row>
    <row r="427" spans="3:7" ht="12.75">
      <c r="C427" s="8"/>
      <c r="G427" s="8"/>
    </row>
    <row r="428" spans="1:12" s="60" customFormat="1" ht="12.75">
      <c r="A428" s="53"/>
      <c r="B428" s="146" t="s">
        <v>480</v>
      </c>
      <c r="C428" s="194">
        <f>+C423+C426</f>
        <v>6</v>
      </c>
      <c r="D428" s="56" t="s">
        <v>424</v>
      </c>
      <c r="E428" s="57">
        <f>SUBTOTAL(9,E418:E426)</f>
        <v>1853</v>
      </c>
      <c r="F428" s="58"/>
      <c r="G428" s="58"/>
      <c r="H428" s="57">
        <f>SUBTOTAL(9,H418:H426)</f>
        <v>224</v>
      </c>
      <c r="I428" s="57">
        <f>SUBTOTAL(9,I418:I426)</f>
        <v>57</v>
      </c>
      <c r="J428" s="55"/>
      <c r="K428" s="57">
        <f>SUBTOTAL(9,K418:K426)</f>
        <v>281</v>
      </c>
      <c r="L428" s="59">
        <f>K428/E428</f>
        <v>0.15164597949271452</v>
      </c>
    </row>
    <row r="429" spans="3:7" ht="12.75">
      <c r="C429" s="8"/>
      <c r="G429" s="8"/>
    </row>
    <row r="430" spans="1:12" ht="12.75">
      <c r="A430" s="7" t="s">
        <v>481</v>
      </c>
      <c r="B430" s="7" t="s">
        <v>482</v>
      </c>
      <c r="C430" s="8">
        <v>98101</v>
      </c>
      <c r="D430" s="7" t="s">
        <v>483</v>
      </c>
      <c r="E430" s="191">
        <f aca="true" t="shared" si="70" ref="E430:E436">+H430+I430+J430</f>
        <v>1133</v>
      </c>
      <c r="F430" s="8">
        <v>9</v>
      </c>
      <c r="G430" s="8">
        <v>12</v>
      </c>
      <c r="H430" s="8">
        <v>204</v>
      </c>
      <c r="I430" s="8">
        <v>42</v>
      </c>
      <c r="J430" s="8">
        <v>887</v>
      </c>
      <c r="K430" s="164">
        <f>+H430+I430</f>
        <v>246</v>
      </c>
      <c r="L430" s="12">
        <f>K430/E430</f>
        <v>0.21712268314210062</v>
      </c>
    </row>
    <row r="431" spans="1:12" ht="12.75">
      <c r="A431" s="7" t="s">
        <v>481</v>
      </c>
      <c r="B431" s="7" t="s">
        <v>482</v>
      </c>
      <c r="C431" s="8">
        <v>98103</v>
      </c>
      <c r="D431" s="7" t="s">
        <v>484</v>
      </c>
      <c r="E431" s="191">
        <f t="shared" si="70"/>
        <v>1039</v>
      </c>
      <c r="F431" s="8">
        <v>5</v>
      </c>
      <c r="G431" s="8">
        <v>8</v>
      </c>
      <c r="H431" s="8">
        <v>223</v>
      </c>
      <c r="I431" s="8">
        <v>37</v>
      </c>
      <c r="J431" s="8">
        <v>779</v>
      </c>
      <c r="K431" s="164">
        <f aca="true" t="shared" si="71" ref="K431:K436">+H431+I431</f>
        <v>260</v>
      </c>
      <c r="L431" s="12">
        <f aca="true" t="shared" si="72" ref="L431:L437">K431/E431</f>
        <v>0.2502406159769009</v>
      </c>
    </row>
    <row r="432" spans="1:12" ht="12.75">
      <c r="A432" s="7" t="s">
        <v>481</v>
      </c>
      <c r="B432" s="7" t="s">
        <v>482</v>
      </c>
      <c r="C432" s="8">
        <v>98104</v>
      </c>
      <c r="D432" s="7" t="s">
        <v>485</v>
      </c>
      <c r="E432" s="163">
        <f t="shared" si="70"/>
        <v>307</v>
      </c>
      <c r="F432" s="10" t="s">
        <v>43</v>
      </c>
      <c r="G432" s="8">
        <v>4</v>
      </c>
      <c r="H432" s="8">
        <v>79</v>
      </c>
      <c r="I432" s="8">
        <v>15</v>
      </c>
      <c r="J432" s="8">
        <v>213</v>
      </c>
      <c r="K432" s="164">
        <f t="shared" si="71"/>
        <v>94</v>
      </c>
      <c r="L432" s="12">
        <f t="shared" si="72"/>
        <v>0.30618892508143325</v>
      </c>
    </row>
    <row r="433" spans="1:12" ht="12.75">
      <c r="A433" s="7" t="s">
        <v>481</v>
      </c>
      <c r="B433" s="7" t="s">
        <v>482</v>
      </c>
      <c r="C433" s="8">
        <v>98105</v>
      </c>
      <c r="D433" s="7" t="s">
        <v>486</v>
      </c>
      <c r="E433" s="163">
        <f t="shared" si="70"/>
        <v>438</v>
      </c>
      <c r="F433" s="10" t="s">
        <v>14</v>
      </c>
      <c r="G433" s="8">
        <v>4</v>
      </c>
      <c r="H433" s="8">
        <v>87</v>
      </c>
      <c r="I433" s="8">
        <v>10</v>
      </c>
      <c r="J433" s="8">
        <v>341</v>
      </c>
      <c r="K433" s="164">
        <f t="shared" si="71"/>
        <v>97</v>
      </c>
      <c r="L433" s="12">
        <f t="shared" si="72"/>
        <v>0.22146118721461186</v>
      </c>
    </row>
    <row r="434" spans="1:12" ht="12.75">
      <c r="A434" s="7" t="s">
        <v>481</v>
      </c>
      <c r="B434" s="7" t="s">
        <v>482</v>
      </c>
      <c r="C434" s="8">
        <v>98106</v>
      </c>
      <c r="D434" s="7" t="s">
        <v>487</v>
      </c>
      <c r="E434" s="163">
        <f t="shared" si="70"/>
        <v>201</v>
      </c>
      <c r="F434" s="10" t="s">
        <v>43</v>
      </c>
      <c r="G434" s="8">
        <v>4</v>
      </c>
      <c r="H434" s="8">
        <v>64</v>
      </c>
      <c r="I434" s="8">
        <v>6</v>
      </c>
      <c r="J434" s="8">
        <v>131</v>
      </c>
      <c r="K434" s="164">
        <f t="shared" si="71"/>
        <v>70</v>
      </c>
      <c r="L434" s="12">
        <f t="shared" si="72"/>
        <v>0.3482587064676617</v>
      </c>
    </row>
    <row r="435" spans="1:12" ht="12.75">
      <c r="A435" s="7" t="s">
        <v>481</v>
      </c>
      <c r="B435" s="7" t="s">
        <v>482</v>
      </c>
      <c r="C435" s="8">
        <v>98107</v>
      </c>
      <c r="D435" s="7" t="s">
        <v>488</v>
      </c>
      <c r="E435" s="163">
        <f t="shared" si="70"/>
        <v>234</v>
      </c>
      <c r="F435" s="10" t="s">
        <v>14</v>
      </c>
      <c r="G435" s="8">
        <v>4</v>
      </c>
      <c r="H435" s="8">
        <v>44</v>
      </c>
      <c r="I435" s="8">
        <v>4</v>
      </c>
      <c r="J435" s="8">
        <v>186</v>
      </c>
      <c r="K435" s="164">
        <f t="shared" si="71"/>
        <v>48</v>
      </c>
      <c r="L435" s="12">
        <f t="shared" si="72"/>
        <v>0.20512820512820512</v>
      </c>
    </row>
    <row r="436" spans="1:12" ht="13.5" thickBot="1">
      <c r="A436" s="7" t="s">
        <v>481</v>
      </c>
      <c r="B436" s="7" t="s">
        <v>482</v>
      </c>
      <c r="C436" s="13">
        <v>98108</v>
      </c>
      <c r="D436" s="7" t="s">
        <v>489</v>
      </c>
      <c r="E436" s="112">
        <f t="shared" si="70"/>
        <v>39</v>
      </c>
      <c r="F436" s="10" t="s">
        <v>14</v>
      </c>
      <c r="G436" s="8">
        <v>12</v>
      </c>
      <c r="H436" s="13">
        <v>19</v>
      </c>
      <c r="I436" s="13">
        <v>2</v>
      </c>
      <c r="J436" s="13">
        <v>18</v>
      </c>
      <c r="K436" s="113">
        <f t="shared" si="71"/>
        <v>21</v>
      </c>
      <c r="L436" s="30">
        <f t="shared" si="72"/>
        <v>0.5384615384615384</v>
      </c>
    </row>
    <row r="437" spans="1:12" s="39" customFormat="1" ht="13.5" customHeight="1">
      <c r="A437" s="148"/>
      <c r="B437" s="196" t="s">
        <v>490</v>
      </c>
      <c r="C437" s="197">
        <f>COUNT(C430:C436)</f>
        <v>7</v>
      </c>
      <c r="D437" s="93" t="s">
        <v>22</v>
      </c>
      <c r="E437" s="129">
        <f>SUBTOTAL(9,E430:E436)</f>
        <v>3391</v>
      </c>
      <c r="F437" s="198"/>
      <c r="G437" s="198"/>
      <c r="H437" s="129">
        <f>SUBTOTAL(9,H430:H436)</f>
        <v>720</v>
      </c>
      <c r="I437" s="129">
        <f>SUBTOTAL(9,I430:I436)</f>
        <v>116</v>
      </c>
      <c r="J437" s="129">
        <f>SUBTOTAL(9,J430:J436)</f>
        <v>2555</v>
      </c>
      <c r="K437" s="129">
        <f>SUBTOTAL(9,K430:K436)</f>
        <v>836</v>
      </c>
      <c r="L437" s="44">
        <f t="shared" si="72"/>
        <v>0.24653494544382187</v>
      </c>
    </row>
    <row r="438" spans="3:7" ht="12.75">
      <c r="C438" s="8"/>
      <c r="G438" s="8"/>
    </row>
    <row r="439" spans="1:12" ht="12.75">
      <c r="A439" s="7" t="s">
        <v>491</v>
      </c>
      <c r="B439" s="7" t="s">
        <v>492</v>
      </c>
      <c r="C439" s="8">
        <v>99101</v>
      </c>
      <c r="D439" s="7" t="s">
        <v>493</v>
      </c>
      <c r="E439" s="163">
        <f>+H439+I439+J439</f>
        <v>464</v>
      </c>
      <c r="F439" s="8">
        <v>6</v>
      </c>
      <c r="G439" s="8">
        <v>8</v>
      </c>
      <c r="H439" s="8">
        <v>76</v>
      </c>
      <c r="I439" s="8">
        <v>21</v>
      </c>
      <c r="J439" s="8">
        <v>367</v>
      </c>
      <c r="K439" s="164">
        <f>+H439+I439</f>
        <v>97</v>
      </c>
      <c r="L439" s="12">
        <f>K439/E439</f>
        <v>0.20905172413793102</v>
      </c>
    </row>
    <row r="440" spans="1:12" ht="13.5" thickBot="1">
      <c r="A440" s="7" t="s">
        <v>491</v>
      </c>
      <c r="B440" s="7" t="s">
        <v>492</v>
      </c>
      <c r="C440" s="13">
        <v>99102</v>
      </c>
      <c r="D440" s="7" t="s">
        <v>494</v>
      </c>
      <c r="E440" s="112">
        <f>+H440+I440+J440</f>
        <v>715</v>
      </c>
      <c r="F440" s="8">
        <v>9</v>
      </c>
      <c r="G440" s="8">
        <v>12</v>
      </c>
      <c r="H440" s="13">
        <v>107</v>
      </c>
      <c r="I440" s="13">
        <v>36</v>
      </c>
      <c r="J440" s="13">
        <v>572</v>
      </c>
      <c r="K440" s="113">
        <f>+H440+I440</f>
        <v>143</v>
      </c>
      <c r="L440" s="30">
        <f>K440/E440</f>
        <v>0.2</v>
      </c>
    </row>
    <row r="441" spans="1:12" s="39" customFormat="1" ht="12.75">
      <c r="A441" s="173"/>
      <c r="B441" s="139" t="s">
        <v>495</v>
      </c>
      <c r="C441" s="94">
        <f>COUNT(C439:C440)</f>
        <v>2</v>
      </c>
      <c r="D441" s="93" t="s">
        <v>22</v>
      </c>
      <c r="E441" s="129">
        <f>SUBTOTAL(9,E439:E440)</f>
        <v>1179</v>
      </c>
      <c r="F441" s="130"/>
      <c r="G441" s="130"/>
      <c r="H441" s="129">
        <f>SUBTOTAL(9,H439:H440)</f>
        <v>183</v>
      </c>
      <c r="I441" s="129">
        <f>SUBTOTAL(9,I439:I440)</f>
        <v>57</v>
      </c>
      <c r="J441" s="129">
        <f>SUBTOTAL(9,J439:J440)</f>
        <v>939</v>
      </c>
      <c r="K441" s="129">
        <f>SUBTOTAL(9,K439:K440)</f>
        <v>240</v>
      </c>
      <c r="L441" s="44">
        <f>K441/E441</f>
        <v>0.2035623409669211</v>
      </c>
    </row>
    <row r="442" spans="3:7" ht="12.75">
      <c r="C442" s="8"/>
      <c r="G442" s="8"/>
    </row>
    <row r="444" spans="3:7" ht="12.75">
      <c r="C444" s="8"/>
      <c r="F444" s="8"/>
      <c r="G444" s="8"/>
    </row>
    <row r="445" spans="3:7" ht="12.75">
      <c r="C445" s="8"/>
      <c r="F445" s="8"/>
      <c r="G445" s="8"/>
    </row>
    <row r="446" spans="3:7" ht="12.75">
      <c r="C446" s="8"/>
      <c r="F446" s="8"/>
      <c r="G446" s="8"/>
    </row>
    <row r="447" spans="3:7" ht="12.75">
      <c r="C447" s="8"/>
      <c r="F447" s="8"/>
      <c r="G447" s="8"/>
    </row>
    <row r="448" spans="3:7" ht="12.75">
      <c r="C448" s="8"/>
      <c r="F448" s="8"/>
      <c r="G448" s="8"/>
    </row>
    <row r="449" spans="3:7" ht="12.75">
      <c r="C449" s="8"/>
      <c r="F449" s="8"/>
      <c r="G449" s="8"/>
    </row>
    <row r="450" spans="3:7" ht="12.75">
      <c r="C450" s="8"/>
      <c r="F450" s="8"/>
      <c r="G450" s="8"/>
    </row>
    <row r="451" spans="3:7" ht="12.75">
      <c r="C451" s="8"/>
      <c r="F451" s="8"/>
      <c r="G451" s="8"/>
    </row>
    <row r="452" spans="3:7" ht="12.75">
      <c r="C452" s="8"/>
      <c r="F452" s="8"/>
      <c r="G452" s="8"/>
    </row>
    <row r="453" spans="3:7" ht="12.75">
      <c r="C453" s="8"/>
      <c r="F453" s="8"/>
      <c r="G453" s="8"/>
    </row>
    <row r="454" spans="3:7" ht="12.75">
      <c r="C454" s="8"/>
      <c r="F454" s="8"/>
      <c r="G454" s="8"/>
    </row>
    <row r="455" spans="3:7" ht="12.75">
      <c r="C455" s="8"/>
      <c r="F455" s="8"/>
      <c r="G455" s="8"/>
    </row>
    <row r="459" ht="13.5" thickBot="1"/>
    <row r="460" spans="1:13" ht="18.75" thickBot="1">
      <c r="A460" s="199"/>
      <c r="B460" s="200" t="s">
        <v>496</v>
      </c>
      <c r="C460" s="199"/>
      <c r="D460" s="201"/>
      <c r="E460" s="202"/>
      <c r="F460" s="203"/>
      <c r="G460" s="199"/>
      <c r="H460" s="199"/>
      <c r="I460" s="199"/>
      <c r="J460" s="199"/>
      <c r="K460" s="199"/>
      <c r="L460"/>
      <c r="M460"/>
    </row>
    <row r="461" spans="1:12" ht="39" thickBot="1">
      <c r="A461" s="199"/>
      <c r="B461" s="204"/>
      <c r="C461" s="205" t="s">
        <v>497</v>
      </c>
      <c r="D461" s="206"/>
      <c r="E461" s="207" t="s">
        <v>498</v>
      </c>
      <c r="F461" s="208"/>
      <c r="G461" s="113"/>
      <c r="H461" s="207" t="s">
        <v>499</v>
      </c>
      <c r="I461" s="207" t="s">
        <v>500</v>
      </c>
      <c r="K461" s="209" t="s">
        <v>9</v>
      </c>
      <c r="L461" s="209" t="s">
        <v>10</v>
      </c>
    </row>
    <row r="462" spans="1:12" ht="15.75" thickBot="1">
      <c r="A462" s="199"/>
      <c r="B462" s="210" t="s">
        <v>501</v>
      </c>
      <c r="C462" s="211">
        <f>+C8+C15+C23+C27+C38+C65+C68+C81+C86+C96+C110+C113+C117+C121+C131+C139+C142+C145+C150+C153+C160+C165+C173+C176+C186+C197+C203+C222+C226+C229+C237+C280+C286+C290+C303+C312+C320+C330+C334+C343+C368+C371+C381+C389+C400+C403+C411+C414+C423+C437+C426+C441</f>
        <v>314</v>
      </c>
      <c r="D462" s="212" t="s">
        <v>501</v>
      </c>
      <c r="E462" s="211">
        <f>+E8+E15+E23+E27+E38+E65+E68+E81+E86+E96+E110+E113+E117+E121+E131+E139+E142+E145+E150+E153+E160+E165+E173+E176+E186+E197+E203+E222+E226+E229+E237+E280+E286+E290+E303+E312+E320+E330+E334+E343+E368+E371+E381+E389+E400+E403+E411+E414+E423+E437+E426+E441</f>
        <v>142908</v>
      </c>
      <c r="F462" s="213"/>
      <c r="G462" s="214"/>
      <c r="H462" s="211">
        <f>+H8+H15+H23+H27+H38+H65+H68+H81+H86+H96+H110+H113+H117+H121+H131+H139+H142+H145+H150+H153+H160+H165+H173+H176+H186+H197+H203+H222+H226+H229+H237+H280+H286+H290+H303+H312+H320+H330+H334+H343+H368+H371+H381+H389+H400+H403+H411+H414+H423+H437+H426+H441</f>
        <v>59780</v>
      </c>
      <c r="I462" s="211">
        <f>+I8+I15+I23+I27+I38+I65+I68+I81+I86+I96+I110+I113+I117+I121+I131+I139+I142+I145+I150+I153+I160+I165+I173+I176+I186+I197+I203+I222+I226+I229+I237+I280+I286+I290+I303+I312+I320+I330+I334+I343+I368+I371+I381+I389+I400+I403+I411+I414+I423+I437+I426+I441</f>
        <v>8164</v>
      </c>
      <c r="K462" s="215">
        <f>H462+I462</f>
        <v>67944</v>
      </c>
      <c r="L462" s="216">
        <f aca="true" t="shared" si="73" ref="L462:L467">K462/E462</f>
        <v>0.47543874380720463</v>
      </c>
    </row>
    <row r="463" spans="1:12" ht="15.75" thickBot="1">
      <c r="A463" s="199"/>
      <c r="B463" s="217" t="s">
        <v>502</v>
      </c>
      <c r="C463" s="218">
        <f>+C150+C290</f>
        <v>3</v>
      </c>
      <c r="D463" s="219" t="s">
        <v>502</v>
      </c>
      <c r="E463" s="218">
        <f>+E150+E290</f>
        <v>1770</v>
      </c>
      <c r="F463" s="220"/>
      <c r="G463" s="221"/>
      <c r="H463" s="218">
        <f>+H150+H290</f>
        <v>1001</v>
      </c>
      <c r="I463" s="218">
        <f>+I150+I290</f>
        <v>165</v>
      </c>
      <c r="K463" s="218">
        <f>+K150+K290</f>
        <v>1166</v>
      </c>
      <c r="L463" s="222">
        <f t="shared" si="73"/>
        <v>0.6587570621468927</v>
      </c>
    </row>
    <row r="464" spans="1:12" ht="15.75" thickBot="1">
      <c r="A464" s="199"/>
      <c r="B464" s="223" t="s">
        <v>503</v>
      </c>
      <c r="C464" s="224">
        <f>+C27+C86+C226+C286+C334+C403+C426</f>
        <v>15</v>
      </c>
      <c r="D464" s="225" t="s">
        <v>504</v>
      </c>
      <c r="E464" s="224">
        <f>+E27+E86+E226+E286+E334+E403+E426</f>
        <v>4094</v>
      </c>
      <c r="F464" s="226"/>
      <c r="G464" s="227"/>
      <c r="H464" s="224">
        <f>+H27+H86+H226+H286+H334+H403+H426</f>
        <v>2363</v>
      </c>
      <c r="I464" s="224">
        <f>+I27+I86+I226+I286+I334+I403+I426</f>
        <v>405</v>
      </c>
      <c r="K464" s="224">
        <f>+K27+K86+K226+K286+K334+K403+K426</f>
        <v>2768</v>
      </c>
      <c r="L464" s="228">
        <f t="shared" si="73"/>
        <v>0.6761113825109917</v>
      </c>
    </row>
    <row r="465" spans="1:12" ht="15.75" thickBot="1">
      <c r="A465" s="199"/>
      <c r="B465" s="229" t="s">
        <v>505</v>
      </c>
      <c r="C465" s="230">
        <f>+C8+C15+C23+C38+C65+C81+C96+C110+C113+C117+C121+C131+C139+C153+C160+C165+C173+C176+C186+C197+C203+C222+C237+C280+C312+C320+C330+C343+C368+C381+C389+C400+C411+C423+C437+C441</f>
        <v>279</v>
      </c>
      <c r="D465" s="231" t="s">
        <v>505</v>
      </c>
      <c r="E465" s="230">
        <f>+E8+E15+E23+E38+E65+E81+E96+E110+E113+E117+E121+E131+E139+E153+E160+E165+E173+E176+E186+E197+E203+E222+E237+E280+E312+E320+E330+E343+E368+E381+E389+E400+E411+E423+E437+E441</f>
        <v>135245</v>
      </c>
      <c r="F465" s="232"/>
      <c r="G465" s="233"/>
      <c r="H465" s="230">
        <f>+H8+H15+H23+H38+H65+H81+H96+H110+H113+H117+H121+H131+H139+H153+H160+H165+H173+H176+H186+H197+H203+H222+H237+H280+H312+H320+H330+H343+H368+H381+H389+H400+H411+H423+H437+H441</f>
        <v>55429</v>
      </c>
      <c r="I465" s="230">
        <f>+I8+I15+I23+I38+I65+I81+I96+I110+I113+I117+I121+I131+I139+I153+I160+I165+I173+I176+I186+I197+I203+I222+I237+I280+I312+I320+I330+I343+I368+I381+I389+I400+I411+I423+I437+I441</f>
        <v>7441</v>
      </c>
      <c r="K465" s="230">
        <f>+K8+K15+K23+K38+K65+K81+K96+K110+K113+K117+K121+K131+K139+K153+K160+K165+K173+K176+K186+K197+K203+K222+K237+K280+K312+K320+K330+K343+K368+K381+K389+K400+K411+K423+K437+K441</f>
        <v>62870</v>
      </c>
      <c r="L465" s="234">
        <f t="shared" si="73"/>
        <v>0.4648600687640948</v>
      </c>
    </row>
    <row r="466" spans="1:12" ht="15.75" thickBot="1">
      <c r="A466" s="199"/>
      <c r="B466" s="235" t="s">
        <v>506</v>
      </c>
      <c r="C466" s="236">
        <f>+C142+C371+C414</f>
        <v>3</v>
      </c>
      <c r="D466" s="237" t="s">
        <v>506</v>
      </c>
      <c r="E466" s="236">
        <f>+E142+E371+E414</f>
        <v>125</v>
      </c>
      <c r="F466" s="238"/>
      <c r="G466" s="239"/>
      <c r="H466" s="236">
        <f>+H142+H371+H414</f>
        <v>74</v>
      </c>
      <c r="I466" s="236">
        <f>+I142+I371+I414</f>
        <v>9</v>
      </c>
      <c r="K466" s="236">
        <f>+K142+K371+K414</f>
        <v>83</v>
      </c>
      <c r="L466" s="240">
        <f t="shared" si="73"/>
        <v>0.664</v>
      </c>
    </row>
    <row r="467" spans="1:12" ht="15.75" thickBot="1">
      <c r="A467" s="241"/>
      <c r="B467" s="242" t="s">
        <v>507</v>
      </c>
      <c r="C467" s="243">
        <f>+C68+C145+C229+C303</f>
        <v>14</v>
      </c>
      <c r="D467" s="244" t="s">
        <v>508</v>
      </c>
      <c r="E467" s="243">
        <f>+E68+E145+E229+E303</f>
        <v>1674</v>
      </c>
      <c r="F467" s="245"/>
      <c r="G467" s="246"/>
      <c r="H467" s="243">
        <f>+H68+H145+H229+H303</f>
        <v>913</v>
      </c>
      <c r="I467" s="243">
        <f>+I68+I145+I229+I303</f>
        <v>144</v>
      </c>
      <c r="K467" s="243">
        <f>+K68+K145+K229+K303</f>
        <v>1057</v>
      </c>
      <c r="L467" s="247">
        <f t="shared" si="73"/>
        <v>0.6314217443249701</v>
      </c>
    </row>
    <row r="468" spans="1:13" ht="15.75">
      <c r="A468" s="199"/>
      <c r="B468" s="248"/>
      <c r="C468" s="249"/>
      <c r="D468" s="248"/>
      <c r="E468" s="250"/>
      <c r="F468" s="251"/>
      <c r="G468" s="249"/>
      <c r="H468" s="249"/>
      <c r="I468" s="249"/>
      <c r="J468" s="249"/>
      <c r="K468" s="248"/>
      <c r="L468" s="252"/>
      <c r="M468"/>
    </row>
    <row r="469" spans="1:13" ht="15">
      <c r="A469" s="199"/>
      <c r="B469" s="262" t="s">
        <v>509</v>
      </c>
      <c r="C469" s="262"/>
      <c r="D469" s="262"/>
      <c r="E469" s="262"/>
      <c r="F469" s="262"/>
      <c r="G469" s="262"/>
      <c r="H469" s="253"/>
      <c r="I469" s="254"/>
      <c r="J469" s="253"/>
      <c r="K469" s="253"/>
      <c r="L469" s="255"/>
      <c r="M469"/>
    </row>
    <row r="470" spans="1:13" ht="15">
      <c r="A470" s="199"/>
      <c r="B470" s="256"/>
      <c r="C470" s="259" t="s">
        <v>510</v>
      </c>
      <c r="D470" s="259"/>
      <c r="E470" s="259"/>
      <c r="F470" s="259"/>
      <c r="G470" s="259"/>
      <c r="H470" s="253"/>
      <c r="I470" s="253"/>
      <c r="J470" s="254"/>
      <c r="K470" s="253"/>
      <c r="L470" s="255"/>
      <c r="M470"/>
    </row>
    <row r="471" spans="1:13" ht="15">
      <c r="A471" s="199"/>
      <c r="B471" s="258"/>
      <c r="C471" s="259" t="s">
        <v>511</v>
      </c>
      <c r="D471" s="259"/>
      <c r="E471" s="259"/>
      <c r="F471" s="259"/>
      <c r="G471" s="259"/>
      <c r="H471" s="253"/>
      <c r="I471" s="253"/>
      <c r="J471" s="254"/>
      <c r="K471" s="253"/>
      <c r="L471" s="255"/>
      <c r="M471"/>
    </row>
    <row r="472" spans="1:13" ht="15">
      <c r="A472" s="199"/>
      <c r="B472" s="258"/>
      <c r="C472" s="263"/>
      <c r="D472" s="263"/>
      <c r="E472" s="263"/>
      <c r="F472" s="263"/>
      <c r="G472" s="263"/>
      <c r="H472" s="253"/>
      <c r="I472" s="253"/>
      <c r="J472" s="253"/>
      <c r="K472" s="253"/>
      <c r="L472" s="255"/>
      <c r="M472"/>
    </row>
    <row r="473" spans="1:13" ht="15">
      <c r="A473" s="199"/>
      <c r="B473" s="262" t="s">
        <v>512</v>
      </c>
      <c r="C473" s="262"/>
      <c r="D473" s="262"/>
      <c r="E473" s="262"/>
      <c r="F473" s="262"/>
      <c r="G473" s="262"/>
      <c r="H473" s="253"/>
      <c r="I473" s="253"/>
      <c r="J473" s="253"/>
      <c r="K473" s="253"/>
      <c r="L473" s="255"/>
      <c r="M473"/>
    </row>
    <row r="474" spans="1:13" ht="15">
      <c r="A474" s="199"/>
      <c r="B474" s="258"/>
      <c r="C474" s="259" t="s">
        <v>513</v>
      </c>
      <c r="D474" s="259"/>
      <c r="E474" s="259"/>
      <c r="F474" s="259"/>
      <c r="G474" s="259"/>
      <c r="H474" s="253"/>
      <c r="I474" s="253"/>
      <c r="J474" s="253"/>
      <c r="K474" s="253"/>
      <c r="L474" s="255"/>
      <c r="M474"/>
    </row>
    <row r="475" spans="1:13" ht="15">
      <c r="A475" s="199"/>
      <c r="B475" s="258"/>
      <c r="C475" s="257" t="s">
        <v>514</v>
      </c>
      <c r="D475" s="257"/>
      <c r="E475" s="257"/>
      <c r="F475" s="257"/>
      <c r="G475" s="257"/>
      <c r="H475" s="253"/>
      <c r="I475" s="253"/>
      <c r="J475" s="253"/>
      <c r="K475" s="253"/>
      <c r="L475" s="255"/>
      <c r="M475"/>
    </row>
  </sheetData>
  <sheetProtection/>
  <mergeCells count="7">
    <mergeCell ref="C474:G474"/>
    <mergeCell ref="F1:G1"/>
    <mergeCell ref="B469:G469"/>
    <mergeCell ref="C470:G470"/>
    <mergeCell ref="C471:G471"/>
    <mergeCell ref="C472:G472"/>
    <mergeCell ref="B473:G473"/>
  </mergeCells>
  <printOptions/>
  <pageMargins left="0.45" right="0.45" top="0.75" bottom="0.25" header="0.3" footer="0.3"/>
  <pageSetup horizontalDpi="600" verticalDpi="600" orientation="landscape" scale="85" r:id="rId1"/>
  <headerFooter>
    <oddHeader>&amp;LPage  &amp;P  of 10&amp;CFree/Reduced Price Meal Eligibility As a Percentage (%) of Enrollment 
Claim Month October 2012&amp;R2/14/2013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capele</dc:creator>
  <cp:keywords/>
  <dc:description/>
  <cp:lastModifiedBy>Kechejian, Christine</cp:lastModifiedBy>
  <dcterms:created xsi:type="dcterms:W3CDTF">2013-02-14T20:07:40Z</dcterms:created>
  <dcterms:modified xsi:type="dcterms:W3CDTF">2013-04-15T17:42:16Z</dcterms:modified>
  <cp:category/>
  <cp:version/>
  <cp:contentType/>
  <cp:contentStatus/>
</cp:coreProperties>
</file>