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20100" windowHeight="9264" activeTab="0"/>
  </bookViews>
  <sheets>
    <sheet name="St.Match LCH SERV.Final" sheetId="1" r:id="rId1"/>
  </sheets>
  <externalReferences>
    <externalReference r:id="rId4"/>
    <externalReference r:id="rId5"/>
  </externalReferences>
  <definedNames>
    <definedName name="_Fill" hidden="1">'[2]2006SMATCHING'!#REF!</definedName>
    <definedName name="_xlnm.Print_Area" localSheetId="0">'St.Match LCH SERV.Final'!$A$1:$L$98</definedName>
    <definedName name="_xlnm.Print_Titles" localSheetId="0">'St.Match LCH SERV.Final'!$1:$3</definedName>
  </definedNames>
  <calcPr fullCalcOnLoad="1"/>
</workbook>
</file>

<file path=xl/sharedStrings.xml><?xml version="1.0" encoding="utf-8"?>
<sst xmlns="http://schemas.openxmlformats.org/spreadsheetml/2006/main" count="114" uniqueCount="99">
  <si>
    <t>STATE MATCHING FUNDS WORKSHEET</t>
  </si>
  <si>
    <t>SPONSOR#</t>
  </si>
  <si>
    <t>CITY/TOWN/SCHOOL</t>
  </si>
  <si>
    <t>LUNCHES</t>
  </si>
  <si>
    <t>RATE</t>
  </si>
  <si>
    <t>AMOUNT</t>
  </si>
  <si>
    <t>01190</t>
  </si>
  <si>
    <t>BARRINGTON PUBLIC SCHOOLS</t>
  </si>
  <si>
    <t>BRISTOL/WARREN REGIONAL SCHOOL DEPARTMENT</t>
  </si>
  <si>
    <t>03190</t>
  </si>
  <si>
    <t>BURRILLVILLE SCHOOL DEPARTMENT</t>
  </si>
  <si>
    <t>04190</t>
  </si>
  <si>
    <t xml:space="preserve">CENTRAL FALLS SCHOOL DEPARTMENT </t>
  </si>
  <si>
    <t>CHARIHO REGIONAL SCHOOL DEPARTMENT</t>
  </si>
  <si>
    <t>06190</t>
  </si>
  <si>
    <t>COVENTRY PUBLIC SCHOOLS</t>
  </si>
  <si>
    <t>07190</t>
  </si>
  <si>
    <t>CRANSTON SCHOOL DEPARTMENT</t>
  </si>
  <si>
    <t>08190</t>
  </si>
  <si>
    <t>CUMBERLAND SCHOOL DEPARTMENT</t>
  </si>
  <si>
    <t>09190</t>
  </si>
  <si>
    <t>EAST GREENWICH SCHOOLS</t>
  </si>
  <si>
    <t>EAST PROVIDENCE SCHOOL DEPARTMENT</t>
  </si>
  <si>
    <t>EXETER-W. GREENWICH REGIONAL SCHOOL DEPARTMENT</t>
  </si>
  <si>
    <t>FOSTER SCHOOL DEPARTMENT</t>
  </si>
  <si>
    <t>FOSTER/GLOCESTER SCHOOL DEPARTMENT</t>
  </si>
  <si>
    <t>GLOCESTER PUBLIC SCHOOLS</t>
  </si>
  <si>
    <t>JAMESTOWN SCHOOL DEPARTMENT</t>
  </si>
  <si>
    <t>JOHNSTON SCHOOL DEPARTMENT</t>
  </si>
  <si>
    <t>LINCOLN SCHOOL DEPARTMENT</t>
  </si>
  <si>
    <t>LITTLE COMPTON SCHOOL DEPARTMENT</t>
  </si>
  <si>
    <t>MIDDLETOWN PUBLIC SCHOOLS</t>
  </si>
  <si>
    <t>NARRAGANSETT SCHOOL DEPARTMENT</t>
  </si>
  <si>
    <t>NEWPORT PUBLIC SCHOOLS</t>
  </si>
  <si>
    <t>NEW SHOREHAM SCHOOL DEPARTMENT</t>
  </si>
  <si>
    <t>NORTH KINGSTOWN SCHOOL DEPARTMENT</t>
  </si>
  <si>
    <t>NORTH PROVIDENCE SCHOOL DEPARTMENT</t>
  </si>
  <si>
    <t>NORTH SMITHFIELD SCHOOL DEPARTMENT</t>
  </si>
  <si>
    <t>PAWTUCKET SCHOOL DEPARTMENT</t>
  </si>
  <si>
    <t>PORTSMOUTH SCHOOL DEPARTMENT</t>
  </si>
  <si>
    <t>PROVIDENCE SCHOOL DEPARTMENT</t>
  </si>
  <si>
    <t>SCITUATE SCHOOL DEPARTMENT</t>
  </si>
  <si>
    <t>SMITHFIELD SCHOOL DEPARTMENT</t>
  </si>
  <si>
    <t>SOUTH KINGSTOWN SCHOOL DEPARTMENT</t>
  </si>
  <si>
    <t>TIVERTON SCHOOL DEPARTMENT</t>
  </si>
  <si>
    <t>WARWICK SCHOOL DEPARTMENT</t>
  </si>
  <si>
    <t>WESTERLY PUBLIC SCHOOLS</t>
  </si>
  <si>
    <t>WEST WARWICK SCHOOL DEPARTMENT</t>
  </si>
  <si>
    <t>WOONSOCKET SCHOOL DEPARTMENT</t>
  </si>
  <si>
    <t>Subtotal</t>
  </si>
  <si>
    <t>c</t>
  </si>
  <si>
    <t>ST. ELIZABETH ANN SETON ACADEMY</t>
  </si>
  <si>
    <t>07802</t>
  </si>
  <si>
    <t>CRANSTON CENTER, INC./CORNERSTONE</t>
  </si>
  <si>
    <t>MEETING STREET CENTER</t>
  </si>
  <si>
    <t>EMMA P. BRADLEY HOSPITAL/BRADLEY SCHOOL</t>
  </si>
  <si>
    <t>ST. ROCCO SCHOOL</t>
  </si>
  <si>
    <t>WM. M. DAVIES, JR. CAREER-TECHNICAL</t>
  </si>
  <si>
    <t>NEWPORT COUNTY CATH.SCHOOLS</t>
  </si>
  <si>
    <t>BLACKSTONE ACADEMY CHARTER SCHOOL</t>
  </si>
  <si>
    <t>INTERNATIONAL CHARTER</t>
  </si>
  <si>
    <t>ELMWOOD COMMUNITY SCHOOL</t>
  </si>
  <si>
    <t>RHODE ISLAND COLLEGE/H.BARNARD</t>
  </si>
  <si>
    <t>METROPLITAN REG.CAREER &amp; TECH.</t>
  </si>
  <si>
    <t>FAMILY SERVICE, INC.</t>
  </si>
  <si>
    <t>THE PROVIDENCE CENTER, INC.</t>
  </si>
  <si>
    <t>IMMACULATE CONCEPTION ACADEMY</t>
  </si>
  <si>
    <t>KINGSTON HILL ACADEMY</t>
  </si>
  <si>
    <t>WEST BAY COLLABORATIVE</t>
  </si>
  <si>
    <t>BEACON CHARTER SCHOOL</t>
  </si>
  <si>
    <t>OUR LADY OF MT. CARMEL</t>
  </si>
  <si>
    <t>THE GREENE SCHOOL</t>
  </si>
  <si>
    <t>.</t>
  </si>
  <si>
    <t>03801</t>
  </si>
  <si>
    <t>PHOENIX HOUSES OF NEW ENGLAND, INC.</t>
  </si>
  <si>
    <t>04801</t>
  </si>
  <si>
    <t>BLACKSTONE VALLEY ADVOCACY CENTER</t>
  </si>
  <si>
    <t>07702</t>
  </si>
  <si>
    <t>DCYF ALTERN.EDUC.PROG</t>
  </si>
  <si>
    <t>Sstar of RI, INC.</t>
  </si>
  <si>
    <t>EMMA P. BRADLEY HOSPITAL</t>
  </si>
  <si>
    <t>HARMONY HILL SCHOOL, INC.</t>
  </si>
  <si>
    <t>OCEAN TIDES, INC.</t>
  </si>
  <si>
    <t>ST. MARY'S HOME FOR CHILDREN</t>
  </si>
  <si>
    <t>CARITAS HOUSE, INC.</t>
  </si>
  <si>
    <t>TURNING POINT</t>
  </si>
  <si>
    <t xml:space="preserve">CHILDRENS SHELTER OF BLACKSTONE VALLEY </t>
  </si>
  <si>
    <t>CHILD &amp; FAMILY SERVICES OF NEWPORT CITY</t>
  </si>
  <si>
    <t>WOMEN'S CENTER OF RI, INC.</t>
  </si>
  <si>
    <t>THE KEY PROGRAM, INC.</t>
  </si>
  <si>
    <t>WASHINGTON PARK CITIZENS ASSOC., INC.</t>
  </si>
  <si>
    <t>WHITMARSH COPRPORATION</t>
  </si>
  <si>
    <t>JAMMAT HOUSING &amp; COMM. DEV.</t>
  </si>
  <si>
    <t>ELIZABETH BUFFUM CHASE HOME</t>
  </si>
  <si>
    <t>TANNERHILL, INC.</t>
  </si>
  <si>
    <t>COMMUNITY SOLUTIONS, INC.</t>
  </si>
  <si>
    <t>NORTH AMERCIAN FAMILY INSTITUTE, INC.</t>
  </si>
  <si>
    <t>TOTAL</t>
  </si>
  <si>
    <t xml:space="preserve">GRAND TOTAL 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</si>
</sst>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000000_);_(&quot;$&quot;* \(#,##0.0000000000\);_(&quot;$&quot;* &quot;-&quot;??????????_);_(@_)"/>
    <numFmt numFmtId="165" formatCode="_(&quot;$&quot;* #,##0.000_);_(&quot;$&quot;* \(#,##0.000\);_(&quot;$&quot;* &quot;-&quot;?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sz val="10"/>
      <name val="Courie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8" fillId="13" borderId="0" xfId="0" applyFont="1" applyFill="1" applyAlignment="1">
      <alignment/>
    </xf>
    <xf numFmtId="0" fontId="0" fillId="13" borderId="0" xfId="0" applyFont="1" applyFill="1" applyAlignment="1">
      <alignment/>
    </xf>
    <xf numFmtId="0" fontId="0" fillId="0" borderId="0" xfId="0" applyFont="1" applyAlignment="1">
      <alignment/>
    </xf>
    <xf numFmtId="14" fontId="0" fillId="13" borderId="0" xfId="0" applyNumberFormat="1" applyFont="1" applyFill="1" applyAlignment="1">
      <alignment/>
    </xf>
    <xf numFmtId="0" fontId="18" fillId="33" borderId="10" xfId="0" applyFont="1" applyFill="1" applyBorder="1" applyAlignment="1">
      <alignment/>
    </xf>
    <xf numFmtId="0" fontId="18" fillId="0" borderId="10" xfId="0" applyFont="1" applyBorder="1" applyAlignment="1" applyProtection="1">
      <alignment horizontal="center"/>
      <protection/>
    </xf>
    <xf numFmtId="0" fontId="18" fillId="33" borderId="11" xfId="0" applyFont="1" applyFill="1" applyBorder="1" applyAlignment="1">
      <alignment/>
    </xf>
    <xf numFmtId="0" fontId="18" fillId="0" borderId="12" xfId="0" applyFont="1" applyBorder="1" applyAlignment="1" applyProtection="1">
      <alignment horizontal="center"/>
      <protection/>
    </xf>
    <xf numFmtId="0" fontId="18" fillId="0" borderId="11" xfId="0" applyFont="1" applyBorder="1" applyAlignment="1" applyProtection="1">
      <alignment horizontal="center"/>
      <protection/>
    </xf>
    <xf numFmtId="0" fontId="18" fillId="0" borderId="13" xfId="0" applyFont="1" applyBorder="1" applyAlignment="1" applyProtection="1">
      <alignment horizontal="center"/>
      <protection/>
    </xf>
    <xf numFmtId="0" fontId="18" fillId="0" borderId="11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8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18" fillId="0" borderId="0" xfId="0" applyFont="1" applyBorder="1" applyAlignment="1" applyProtection="1">
      <alignment horizontal="left"/>
      <protection/>
    </xf>
    <xf numFmtId="0" fontId="18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 quotePrefix="1">
      <alignment horizontal="right"/>
      <protection/>
    </xf>
    <xf numFmtId="0" fontId="0" fillId="0" borderId="0" xfId="0" applyFont="1" applyAlignment="1" applyProtection="1">
      <alignment horizontal="left"/>
      <protection/>
    </xf>
    <xf numFmtId="37" fontId="0" fillId="0" borderId="0" xfId="0" applyNumberFormat="1" applyFont="1" applyAlignment="1" applyProtection="1">
      <alignment/>
      <protection/>
    </xf>
    <xf numFmtId="164" fontId="0" fillId="0" borderId="0" xfId="44" applyNumberFormat="1" applyFont="1" applyAlignment="1">
      <alignment/>
    </xf>
    <xf numFmtId="44" fontId="18" fillId="0" borderId="0" xfId="44" applyNumberFormat="1" applyFont="1" applyAlignment="1">
      <alignment/>
    </xf>
    <xf numFmtId="44" fontId="19" fillId="0" borderId="0" xfId="44" applyFont="1" applyAlignment="1">
      <alignment/>
    </xf>
    <xf numFmtId="44" fontId="18" fillId="0" borderId="14" xfId="44" applyNumberFormat="1" applyFont="1" applyBorder="1" applyAlignment="1">
      <alignment/>
    </xf>
    <xf numFmtId="44" fontId="19" fillId="0" borderId="0" xfId="44" applyFont="1" applyBorder="1" applyAlignment="1">
      <alignment/>
    </xf>
    <xf numFmtId="0" fontId="18" fillId="13" borderId="12" xfId="0" applyFont="1" applyFill="1" applyBorder="1" applyAlignment="1">
      <alignment horizontal="right"/>
    </xf>
    <xf numFmtId="0" fontId="18" fillId="13" borderId="11" xfId="0" applyFont="1" applyFill="1" applyBorder="1" applyAlignment="1" applyProtection="1">
      <alignment/>
      <protection/>
    </xf>
    <xf numFmtId="37" fontId="18" fillId="13" borderId="13" xfId="0" applyNumberFormat="1" applyFont="1" applyFill="1" applyBorder="1" applyAlignment="1" applyProtection="1">
      <alignment/>
      <protection/>
    </xf>
    <xf numFmtId="44" fontId="18" fillId="13" borderId="0" xfId="0" applyNumberFormat="1" applyFont="1" applyFill="1" applyAlignment="1">
      <alignment/>
    </xf>
    <xf numFmtId="44" fontId="20" fillId="0" borderId="0" xfId="44" applyFont="1" applyAlignment="1">
      <alignment/>
    </xf>
    <xf numFmtId="37" fontId="0" fillId="0" borderId="0" xfId="0" applyNumberFormat="1" applyFont="1" applyAlignment="1">
      <alignment/>
    </xf>
    <xf numFmtId="0" fontId="0" fillId="0" borderId="0" xfId="0" applyFont="1" applyBorder="1" applyAlignment="1" applyProtection="1">
      <alignment horizontal="left"/>
      <protection/>
    </xf>
    <xf numFmtId="3" fontId="0" fillId="0" borderId="0" xfId="0" applyNumberFormat="1" applyFont="1" applyAlignment="1">
      <alignment/>
    </xf>
    <xf numFmtId="0" fontId="21" fillId="0" borderId="0" xfId="0" applyFont="1" applyAlignment="1">
      <alignment/>
    </xf>
    <xf numFmtId="44" fontId="22" fillId="0" borderId="0" xfId="44" applyFont="1" applyAlignment="1">
      <alignment/>
    </xf>
    <xf numFmtId="44" fontId="18" fillId="0" borderId="0" xfId="44" applyNumberFormat="1" applyFont="1" applyBorder="1" applyAlignment="1">
      <alignment/>
    </xf>
    <xf numFmtId="0" fontId="18" fillId="13" borderId="11" xfId="0" applyFont="1" applyFill="1" applyBorder="1" applyAlignment="1">
      <alignment/>
    </xf>
    <xf numFmtId="37" fontId="18" fillId="13" borderId="11" xfId="0" applyNumberFormat="1" applyFont="1" applyFill="1" applyBorder="1" applyAlignment="1" applyProtection="1">
      <alignment/>
      <protection/>
    </xf>
    <xf numFmtId="0" fontId="0" fillId="13" borderId="13" xfId="0" applyFont="1" applyFill="1" applyBorder="1" applyAlignment="1">
      <alignment/>
    </xf>
    <xf numFmtId="0" fontId="18" fillId="34" borderId="0" xfId="0" applyFont="1" applyFill="1" applyAlignment="1">
      <alignment/>
    </xf>
    <xf numFmtId="1" fontId="18" fillId="34" borderId="0" xfId="0" applyNumberFormat="1" applyFont="1" applyFill="1" applyAlignment="1">
      <alignment/>
    </xf>
    <xf numFmtId="37" fontId="18" fillId="34" borderId="0" xfId="0" applyNumberFormat="1" applyFont="1" applyFill="1" applyAlignment="1" applyProtection="1">
      <alignment/>
      <protection/>
    </xf>
    <xf numFmtId="44" fontId="23" fillId="0" borderId="0" xfId="44" applyFont="1" applyAlignment="1">
      <alignment/>
    </xf>
    <xf numFmtId="165" fontId="0" fillId="0" borderId="0" xfId="0" applyNumberFormat="1" applyFont="1" applyAlignment="1">
      <alignment/>
    </xf>
    <xf numFmtId="0" fontId="0" fillId="35" borderId="0" xfId="0" applyFont="1" applyFill="1" applyAlignment="1" applyProtection="1">
      <alignment/>
      <protection/>
    </xf>
    <xf numFmtId="37" fontId="19" fillId="0" borderId="0" xfId="44" applyNumberFormat="1" applyFont="1" applyAlignment="1">
      <alignment/>
    </xf>
    <xf numFmtId="37" fontId="0" fillId="35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 quotePrefix="1">
      <alignment/>
    </xf>
    <xf numFmtId="0" fontId="24" fillId="0" borderId="0" xfId="0" applyFont="1" applyFill="1" applyBorder="1" applyAlignment="1">
      <alignment/>
    </xf>
    <xf numFmtId="0" fontId="0" fillId="0" borderId="0" xfId="0" applyFont="1" applyFill="1" applyBorder="1" applyAlignment="1" applyProtection="1" quotePrefix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 horizontal="right"/>
      <protection/>
    </xf>
    <xf numFmtId="0" fontId="19" fillId="0" borderId="0" xfId="0" applyFont="1" applyAlignment="1">
      <alignment/>
    </xf>
    <xf numFmtId="44" fontId="18" fillId="13" borderId="0" xfId="44" applyNumberFormat="1" applyFont="1" applyFill="1" applyAlignment="1">
      <alignment/>
    </xf>
    <xf numFmtId="0" fontId="25" fillId="0" borderId="0" xfId="0" applyFont="1" applyAlignment="1">
      <alignment/>
    </xf>
    <xf numFmtId="37" fontId="26" fillId="0" borderId="14" xfId="0" applyNumberFormat="1" applyFont="1" applyBorder="1" applyAlignment="1">
      <alignment/>
    </xf>
    <xf numFmtId="0" fontId="25" fillId="0" borderId="0" xfId="0" applyFont="1" applyAlignment="1">
      <alignment horizontal="right"/>
    </xf>
    <xf numFmtId="37" fontId="25" fillId="0" borderId="0" xfId="0" applyNumberFormat="1" applyFont="1" applyAlignment="1">
      <alignment/>
    </xf>
    <xf numFmtId="165" fontId="27" fillId="0" borderId="10" xfId="0" applyNumberFormat="1" applyFont="1" applyBorder="1" applyAlignment="1">
      <alignment/>
    </xf>
    <xf numFmtId="44" fontId="28" fillId="0" borderId="0" xfId="44" applyFont="1" applyBorder="1" applyAlignment="1">
      <alignment/>
    </xf>
    <xf numFmtId="44" fontId="18" fillId="0" borderId="0" xfId="0" applyNumberFormat="1" applyFont="1" applyBorder="1" applyAlignment="1">
      <alignment/>
    </xf>
    <xf numFmtId="44" fontId="18" fillId="0" borderId="0" xfId="44" applyFont="1" applyBorder="1" applyAlignment="1">
      <alignment/>
    </xf>
    <xf numFmtId="0" fontId="26" fillId="0" borderId="0" xfId="0" applyFont="1" applyAlignment="1">
      <alignment/>
    </xf>
    <xf numFmtId="37" fontId="26" fillId="0" borderId="0" xfId="0" applyNumberFormat="1" applyFont="1" applyAlignment="1">
      <alignment/>
    </xf>
    <xf numFmtId="44" fontId="18" fillId="0" borderId="0" xfId="44" applyFont="1" applyAlignment="1">
      <alignment/>
    </xf>
    <xf numFmtId="0" fontId="27" fillId="13" borderId="12" xfId="0" applyFont="1" applyFill="1" applyBorder="1" applyAlignment="1" applyProtection="1">
      <alignment horizontal="right"/>
      <protection/>
    </xf>
    <xf numFmtId="0" fontId="27" fillId="13" borderId="11" xfId="0" applyFont="1" applyFill="1" applyBorder="1" applyAlignment="1" applyProtection="1">
      <alignment horizontal="right"/>
      <protection/>
    </xf>
    <xf numFmtId="1" fontId="27" fillId="13" borderId="11" xfId="0" applyNumberFormat="1" applyFont="1" applyFill="1" applyBorder="1" applyAlignment="1" applyProtection="1">
      <alignment/>
      <protection/>
    </xf>
    <xf numFmtId="37" fontId="27" fillId="13" borderId="13" xfId="0" applyNumberFormat="1" applyFont="1" applyFill="1" applyBorder="1" applyAlignment="1" applyProtection="1">
      <alignment/>
      <protection/>
    </xf>
    <xf numFmtId="44" fontId="27" fillId="13" borderId="10" xfId="44" applyFont="1" applyFill="1" applyBorder="1" applyAlignment="1">
      <alignment/>
    </xf>
    <xf numFmtId="37" fontId="0" fillId="0" borderId="0" xfId="0" applyNumberFormat="1" applyFont="1" applyAlignment="1" applyProtection="1">
      <alignment horizontal="fill"/>
      <protection/>
    </xf>
    <xf numFmtId="0" fontId="18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/>
      <protection/>
    </xf>
    <xf numFmtId="0" fontId="21" fillId="0" borderId="0" xfId="0" applyFont="1" applyFill="1" applyAlignment="1">
      <alignment/>
    </xf>
    <xf numFmtId="164" fontId="0" fillId="0" borderId="0" xfId="44" applyNumberFormat="1" applyFont="1" applyFill="1" applyAlignment="1">
      <alignment/>
    </xf>
    <xf numFmtId="44" fontId="18" fillId="0" borderId="0" xfId="44" applyNumberFormat="1" applyFont="1" applyFill="1" applyBorder="1" applyAlignment="1">
      <alignment/>
    </xf>
    <xf numFmtId="44" fontId="22" fillId="0" borderId="0" xfId="44" applyFont="1" applyFill="1" applyAlignment="1">
      <alignment/>
    </xf>
    <xf numFmtId="0" fontId="0" fillId="0" borderId="0" xfId="0" applyFont="1" applyFill="1" applyAlignment="1">
      <alignment/>
    </xf>
    <xf numFmtId="0" fontId="24" fillId="0" borderId="0" xfId="0" applyFont="1" applyFill="1" applyAlignment="1" applyProtection="1">
      <alignment/>
      <protection/>
    </xf>
    <xf numFmtId="0" fontId="24" fillId="0" borderId="0" xfId="0" applyFont="1" applyFill="1" applyAlignment="1">
      <alignment/>
    </xf>
    <xf numFmtId="37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 quotePrefix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E%20MATCH%20FOLDER\STATE%20MATCH%202012%20-%20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tate%20Match\State%20Match%202006\2006%20STATE%20MATCH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K meals-Final"/>
      <sheetName val="OK SM WKST 2011-final"/>
      <sheetName val="Sheet sent up to A&amp;C-FINAL"/>
      <sheetName val="Sheet sent toA&amp;C wo Turn.Pt."/>
      <sheetName val="State Match wo Dav.&amp;DCYF-Final"/>
      <sheetName val="St.Match LCH SERV.Final"/>
      <sheetName val="st.match wo Turning pt."/>
      <sheetName val="STATE MATCH LUCHES(X)RATE Final"/>
      <sheetName val="LEA'S 7'10-6'11 Final"/>
      <sheetName val="INDEPEND 7'10-6'11 Final"/>
      <sheetName val="RCCI's 7'10-6'11 Final"/>
    </sheetNames>
    <sheetDataSet>
      <sheetData sheetId="8">
        <row r="9">
          <cell r="L9">
            <v>154761</v>
          </cell>
        </row>
        <row r="13">
          <cell r="L13">
            <v>221212</v>
          </cell>
        </row>
        <row r="17">
          <cell r="L17">
            <v>521460</v>
          </cell>
        </row>
        <row r="21">
          <cell r="L21">
            <v>371729</v>
          </cell>
        </row>
        <row r="25">
          <cell r="L25">
            <v>753052</v>
          </cell>
        </row>
        <row r="29">
          <cell r="L29">
            <v>391413</v>
          </cell>
        </row>
        <row r="33">
          <cell r="L33">
            <v>127803</v>
          </cell>
        </row>
        <row r="37">
          <cell r="L37">
            <v>500138</v>
          </cell>
        </row>
        <row r="41">
          <cell r="L41">
            <v>18194</v>
          </cell>
        </row>
        <row r="45">
          <cell r="L45">
            <v>41083</v>
          </cell>
        </row>
        <row r="49">
          <cell r="L49">
            <v>26574</v>
          </cell>
        </row>
        <row r="53">
          <cell r="L53">
            <v>246094</v>
          </cell>
        </row>
        <row r="57">
          <cell r="L57">
            <v>261321</v>
          </cell>
        </row>
        <row r="61">
          <cell r="L61">
            <v>16592</v>
          </cell>
        </row>
        <row r="65">
          <cell r="L65">
            <v>217823</v>
          </cell>
        </row>
        <row r="69">
          <cell r="L69">
            <v>94848</v>
          </cell>
        </row>
        <row r="73">
          <cell r="L73">
            <v>196196</v>
          </cell>
        </row>
        <row r="77">
          <cell r="L77">
            <v>6866</v>
          </cell>
        </row>
        <row r="81">
          <cell r="L81">
            <v>252943</v>
          </cell>
        </row>
        <row r="85">
          <cell r="L85">
            <v>283651</v>
          </cell>
        </row>
        <row r="89">
          <cell r="L89">
            <v>87965</v>
          </cell>
        </row>
        <row r="93">
          <cell r="L93">
            <v>1153895</v>
          </cell>
        </row>
        <row r="97">
          <cell r="L97">
            <v>142256</v>
          </cell>
        </row>
        <row r="101">
          <cell r="L101">
            <v>3368946</v>
          </cell>
        </row>
        <row r="105">
          <cell r="L105">
            <v>107639</v>
          </cell>
        </row>
        <row r="109">
          <cell r="L109">
            <v>175764</v>
          </cell>
        </row>
        <row r="113">
          <cell r="L113">
            <v>226132</v>
          </cell>
        </row>
        <row r="117">
          <cell r="L117">
            <v>139843</v>
          </cell>
        </row>
        <row r="121">
          <cell r="L121">
            <v>620264</v>
          </cell>
        </row>
        <row r="125">
          <cell r="L125">
            <v>252066</v>
          </cell>
        </row>
        <row r="129">
          <cell r="L129">
            <v>324483</v>
          </cell>
        </row>
        <row r="133">
          <cell r="L133">
            <v>691190</v>
          </cell>
        </row>
        <row r="137">
          <cell r="L137">
            <v>307281</v>
          </cell>
        </row>
        <row r="141">
          <cell r="L141">
            <v>105025</v>
          </cell>
        </row>
        <row r="145">
          <cell r="L145">
            <v>216271</v>
          </cell>
        </row>
        <row r="149">
          <cell r="L149">
            <v>87885</v>
          </cell>
        </row>
      </sheetData>
      <sheetData sheetId="9">
        <row r="10">
          <cell r="D10">
            <v>8300</v>
          </cell>
        </row>
        <row r="14">
          <cell r="D14">
            <v>10597</v>
          </cell>
        </row>
        <row r="18">
          <cell r="D18">
            <v>10377</v>
          </cell>
        </row>
        <row r="22">
          <cell r="D22">
            <v>20109</v>
          </cell>
        </row>
        <row r="26">
          <cell r="D26">
            <v>16155</v>
          </cell>
        </row>
        <row r="30">
          <cell r="D30">
            <v>88202</v>
          </cell>
        </row>
        <row r="34">
          <cell r="D34">
            <v>10573</v>
          </cell>
        </row>
        <row r="38">
          <cell r="D38">
            <v>18552</v>
          </cell>
        </row>
        <row r="42">
          <cell r="D42">
            <v>46974</v>
          </cell>
        </row>
        <row r="46">
          <cell r="D46">
            <v>459</v>
          </cell>
        </row>
        <row r="50">
          <cell r="D50">
            <v>23804</v>
          </cell>
        </row>
        <row r="54">
          <cell r="D54">
            <v>112297</v>
          </cell>
        </row>
        <row r="58">
          <cell r="D58">
            <v>4252</v>
          </cell>
        </row>
        <row r="62">
          <cell r="D62">
            <v>7998</v>
          </cell>
        </row>
        <row r="66">
          <cell r="D66">
            <v>7100</v>
          </cell>
        </row>
        <row r="70">
          <cell r="D70">
            <v>13191</v>
          </cell>
        </row>
        <row r="74">
          <cell r="D74">
            <v>1600</v>
          </cell>
        </row>
        <row r="78">
          <cell r="D78">
            <v>15102</v>
          </cell>
        </row>
        <row r="82">
          <cell r="D82">
            <v>5945</v>
          </cell>
        </row>
        <row r="86">
          <cell r="D86">
            <v>3620</v>
          </cell>
        </row>
      </sheetData>
      <sheetData sheetId="10">
        <row r="9">
          <cell r="D9">
            <v>6608</v>
          </cell>
        </row>
        <row r="13">
          <cell r="D13">
            <v>1151</v>
          </cell>
        </row>
        <row r="17">
          <cell r="D17">
            <v>47099</v>
          </cell>
        </row>
        <row r="21">
          <cell r="D21">
            <v>2103</v>
          </cell>
        </row>
        <row r="25">
          <cell r="D25">
            <v>49149</v>
          </cell>
        </row>
        <row r="29">
          <cell r="D29">
            <v>18580</v>
          </cell>
        </row>
        <row r="33">
          <cell r="D33">
            <v>8810</v>
          </cell>
        </row>
        <row r="37">
          <cell r="D37">
            <v>9528</v>
          </cell>
        </row>
        <row r="41">
          <cell r="D41">
            <v>8152</v>
          </cell>
        </row>
        <row r="45">
          <cell r="D45">
            <v>824</v>
          </cell>
        </row>
        <row r="49">
          <cell r="D49">
            <v>1121</v>
          </cell>
        </row>
        <row r="53">
          <cell r="D53">
            <v>9446</v>
          </cell>
        </row>
        <row r="57">
          <cell r="D57">
            <v>5624</v>
          </cell>
        </row>
        <row r="61">
          <cell r="D61">
            <v>1442</v>
          </cell>
        </row>
        <row r="65">
          <cell r="D65">
            <v>2756</v>
          </cell>
        </row>
        <row r="69">
          <cell r="D69">
            <v>1643</v>
          </cell>
        </row>
        <row r="73">
          <cell r="D73">
            <v>4325</v>
          </cell>
        </row>
        <row r="77">
          <cell r="D77">
            <v>6038</v>
          </cell>
        </row>
        <row r="81">
          <cell r="D81">
            <v>1407</v>
          </cell>
        </row>
        <row r="85">
          <cell r="D85">
            <v>2294</v>
          </cell>
        </row>
        <row r="89">
          <cell r="D89">
            <v>3143</v>
          </cell>
        </row>
        <row r="93">
          <cell r="D93">
            <v>14974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als"/>
      <sheetName val="SM WKST 2006"/>
      <sheetName val="2006SMATCHING"/>
      <sheetName val="2006SMATCHING WO Transfers"/>
      <sheetName val="FUND TRANSFERS"/>
      <sheetName val="LUNCHES SERVED StateMatch06"/>
      <sheetName val="LEA'S 7'04-6'05"/>
      <sheetName val="INDEPENDENTS 7'04-6'05"/>
      <sheetName val="RCCI'S 7'04-6'05"/>
      <sheetName val="SM Comp MEALS SERVED 98-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9"/>
  <sheetViews>
    <sheetView tabSelected="1" zoomScalePageLayoutView="0" workbookViewId="0" topLeftCell="A1">
      <selection activeCell="N49" sqref="N49"/>
    </sheetView>
  </sheetViews>
  <sheetFormatPr defaultColWidth="9.140625" defaultRowHeight="12.75"/>
  <cols>
    <col min="1" max="1" width="5.7109375" style="3" customWidth="1"/>
    <col min="2" max="2" width="11.8515625" style="3" customWidth="1"/>
    <col min="3" max="3" width="8.421875" style="3" customWidth="1"/>
    <col min="4" max="5" width="9.140625" style="3" customWidth="1"/>
    <col min="6" max="6" width="9.28125" style="3" customWidth="1"/>
    <col min="7" max="7" width="27.00390625" style="3" customWidth="1"/>
    <col min="8" max="8" width="4.00390625" style="3" customWidth="1"/>
    <col min="9" max="9" width="11.7109375" style="3" bestFit="1" customWidth="1"/>
    <col min="10" max="10" width="2.7109375" style="3" customWidth="1"/>
    <col min="11" max="11" width="15.00390625" style="3" bestFit="1" customWidth="1"/>
    <col min="12" max="12" width="14.7109375" style="3" bestFit="1" customWidth="1"/>
    <col min="13" max="13" width="12.28125" style="3" bestFit="1" customWidth="1"/>
    <col min="14" max="14" width="12.28125" style="24" bestFit="1" customWidth="1"/>
    <col min="15" max="15" width="16.00390625" style="3" bestFit="1" customWidth="1"/>
    <col min="16" max="16384" width="9.140625" style="3" customWidth="1"/>
  </cols>
  <sheetData>
    <row r="1" spans="1:12" ht="12.75">
      <c r="A1" s="1" t="s">
        <v>0</v>
      </c>
      <c r="B1" s="1"/>
      <c r="C1" s="1"/>
      <c r="D1" s="1"/>
      <c r="E1" s="2"/>
      <c r="F1" s="2"/>
      <c r="G1" s="2">
        <v>2012</v>
      </c>
      <c r="H1" s="2"/>
      <c r="I1" s="2"/>
      <c r="J1" s="2"/>
      <c r="K1" s="2"/>
      <c r="L1" s="2"/>
    </row>
    <row r="2" spans="1:12" ht="13.5" thickBot="1">
      <c r="A2" s="2"/>
      <c r="B2" s="2"/>
      <c r="C2" s="2"/>
      <c r="D2" s="2"/>
      <c r="E2" s="2"/>
      <c r="F2" s="2"/>
      <c r="G2" s="2"/>
      <c r="H2" s="4"/>
      <c r="I2" s="4"/>
      <c r="J2" s="2"/>
      <c r="K2" s="2"/>
      <c r="L2" s="2"/>
    </row>
    <row r="3" spans="1:12" ht="13.5" thickBot="1">
      <c r="A3" s="5"/>
      <c r="B3" s="6" t="s">
        <v>1</v>
      </c>
      <c r="C3" s="7"/>
      <c r="D3" s="8" t="s">
        <v>2</v>
      </c>
      <c r="E3" s="9"/>
      <c r="F3" s="9"/>
      <c r="G3" s="10"/>
      <c r="H3" s="7"/>
      <c r="I3" s="6" t="s">
        <v>3</v>
      </c>
      <c r="J3" s="7"/>
      <c r="K3" s="11" t="s">
        <v>4</v>
      </c>
      <c r="L3" s="12" t="s">
        <v>5</v>
      </c>
    </row>
    <row r="4" spans="1:12" ht="12.75">
      <c r="A4" s="13"/>
      <c r="B4" s="14"/>
      <c r="C4" s="15"/>
      <c r="D4" s="16"/>
      <c r="E4" s="15"/>
      <c r="F4" s="15"/>
      <c r="G4" s="15"/>
      <c r="H4" s="15"/>
      <c r="I4" s="14"/>
      <c r="L4" s="17"/>
    </row>
    <row r="5" spans="1:12" ht="12.75">
      <c r="A5" s="18">
        <v>1</v>
      </c>
      <c r="B5" s="19" t="s">
        <v>6</v>
      </c>
      <c r="D5" s="20" t="s">
        <v>7</v>
      </c>
      <c r="I5" s="21">
        <f>'[1]LEA''S 7''10-6''11 Final'!L9</f>
        <v>154761</v>
      </c>
      <c r="K5" s="22">
        <v>0.0465452843</v>
      </c>
      <c r="L5" s="23">
        <f>I5*K5</f>
        <v>7203.3947435523005</v>
      </c>
    </row>
    <row r="6" spans="1:12" ht="12.75">
      <c r="A6" s="18">
        <f aca="true" t="shared" si="0" ref="A6:A40">A5+1</f>
        <v>2</v>
      </c>
      <c r="B6" s="18">
        <v>96190</v>
      </c>
      <c r="D6" s="20" t="s">
        <v>8</v>
      </c>
      <c r="I6" s="21">
        <f>'[1]LEA''S 7''10-6''11 Final'!L137</f>
        <v>307281</v>
      </c>
      <c r="K6" s="22">
        <v>0.0465452843</v>
      </c>
      <c r="L6" s="23">
        <f aca="true" t="shared" si="1" ref="L6:L40">I6*K6</f>
        <v>14302.481504988302</v>
      </c>
    </row>
    <row r="7" spans="1:12" ht="12.75">
      <c r="A7" s="18">
        <f t="shared" si="0"/>
        <v>3</v>
      </c>
      <c r="B7" s="19" t="s">
        <v>9</v>
      </c>
      <c r="D7" s="20" t="s">
        <v>10</v>
      </c>
      <c r="I7" s="21">
        <f>'[1]LEA''S 7''10-6''11 Final'!L13</f>
        <v>221212</v>
      </c>
      <c r="K7" s="22">
        <v>0.0465452843</v>
      </c>
      <c r="L7" s="23">
        <f t="shared" si="1"/>
        <v>10296.375430571601</v>
      </c>
    </row>
    <row r="8" spans="1:12" ht="12.75">
      <c r="A8" s="18">
        <f t="shared" si="0"/>
        <v>4</v>
      </c>
      <c r="B8" s="19" t="s">
        <v>11</v>
      </c>
      <c r="D8" s="20" t="s">
        <v>12</v>
      </c>
      <c r="I8" s="21">
        <f>'[1]LEA''S 7''10-6''11 Final'!L17</f>
        <v>521460</v>
      </c>
      <c r="K8" s="22">
        <v>0.0465452843</v>
      </c>
      <c r="L8" s="23">
        <f t="shared" si="1"/>
        <v>24271.503951078</v>
      </c>
    </row>
    <row r="9" spans="1:12" ht="12.75">
      <c r="A9" s="18">
        <f t="shared" si="0"/>
        <v>5</v>
      </c>
      <c r="B9" s="18">
        <v>98190</v>
      </c>
      <c r="D9" s="20" t="s">
        <v>13</v>
      </c>
      <c r="I9" s="21">
        <f>'[1]LEA''S 7''10-6''11 Final'!L145</f>
        <v>216271</v>
      </c>
      <c r="K9" s="22">
        <v>0.0465452843</v>
      </c>
      <c r="L9" s="23">
        <f t="shared" si="1"/>
        <v>10066.3951808453</v>
      </c>
    </row>
    <row r="10" spans="1:12" ht="12.75">
      <c r="A10" s="18">
        <f t="shared" si="0"/>
        <v>6</v>
      </c>
      <c r="B10" s="19" t="s">
        <v>14</v>
      </c>
      <c r="D10" s="20" t="s">
        <v>15</v>
      </c>
      <c r="I10" s="21">
        <f>'[1]LEA''S 7''10-6''11 Final'!L21</f>
        <v>371729</v>
      </c>
      <c r="K10" s="22">
        <v>0.0465452843</v>
      </c>
      <c r="L10" s="23">
        <f t="shared" si="1"/>
        <v>17302.2319875547</v>
      </c>
    </row>
    <row r="11" spans="1:12" ht="12.75">
      <c r="A11" s="18">
        <f t="shared" si="0"/>
        <v>7</v>
      </c>
      <c r="B11" s="19" t="s">
        <v>16</v>
      </c>
      <c r="D11" s="20" t="s">
        <v>17</v>
      </c>
      <c r="I11" s="21">
        <f>'[1]LEA''S 7''10-6''11 Final'!L25</f>
        <v>753052</v>
      </c>
      <c r="K11" s="22">
        <v>0.0465452843</v>
      </c>
      <c r="L11" s="23">
        <f t="shared" si="1"/>
        <v>35051.0194326836</v>
      </c>
    </row>
    <row r="12" spans="1:12" ht="12.75">
      <c r="A12" s="18">
        <f t="shared" si="0"/>
        <v>8</v>
      </c>
      <c r="B12" s="19" t="s">
        <v>18</v>
      </c>
      <c r="D12" s="20" t="s">
        <v>19</v>
      </c>
      <c r="I12" s="21">
        <f>'[1]LEA''S 7''10-6''11 Final'!L29</f>
        <v>391413</v>
      </c>
      <c r="K12" s="22">
        <v>0.0465452843</v>
      </c>
      <c r="L12" s="23">
        <f t="shared" si="1"/>
        <v>18218.429363715903</v>
      </c>
    </row>
    <row r="13" spans="1:12" ht="12.75">
      <c r="A13" s="18">
        <f t="shared" si="0"/>
        <v>9</v>
      </c>
      <c r="B13" s="19" t="s">
        <v>20</v>
      </c>
      <c r="D13" s="20" t="s">
        <v>21</v>
      </c>
      <c r="I13" s="21">
        <f>'[1]LEA''S 7''10-6''11 Final'!L33</f>
        <v>127803</v>
      </c>
      <c r="K13" s="22">
        <v>0.0465452843</v>
      </c>
      <c r="L13" s="23">
        <f t="shared" si="1"/>
        <v>5948.626969392901</v>
      </c>
    </row>
    <row r="14" spans="1:12" ht="12.75">
      <c r="A14" s="18">
        <f t="shared" si="0"/>
        <v>10</v>
      </c>
      <c r="B14" s="18">
        <v>10190</v>
      </c>
      <c r="D14" s="20" t="s">
        <v>22</v>
      </c>
      <c r="I14" s="21">
        <f>'[1]LEA''S 7''10-6''11 Final'!L37</f>
        <v>500138</v>
      </c>
      <c r="K14" s="22">
        <v>0.0465452843</v>
      </c>
      <c r="L14" s="23">
        <f t="shared" si="1"/>
        <v>23279.0653992334</v>
      </c>
    </row>
    <row r="15" spans="1:12" ht="12.75">
      <c r="A15" s="18">
        <f t="shared" si="0"/>
        <v>11</v>
      </c>
      <c r="B15" s="18">
        <v>97190</v>
      </c>
      <c r="D15" s="20" t="s">
        <v>23</v>
      </c>
      <c r="I15" s="21">
        <f>+'[1]LEA''S 7''10-6''11 Final'!L141</f>
        <v>105025</v>
      </c>
      <c r="K15" s="22">
        <v>0.0465452843</v>
      </c>
      <c r="L15" s="23">
        <f t="shared" si="1"/>
        <v>4888.4184836075</v>
      </c>
    </row>
    <row r="16" spans="1:12" ht="12.75">
      <c r="A16" s="18">
        <f t="shared" si="0"/>
        <v>12</v>
      </c>
      <c r="B16" s="18">
        <v>12190</v>
      </c>
      <c r="D16" s="20" t="s">
        <v>24</v>
      </c>
      <c r="I16" s="21">
        <f>+'[1]LEA''S 7''10-6''11 Final'!L41</f>
        <v>18194</v>
      </c>
      <c r="K16" s="22">
        <v>0.0465452843</v>
      </c>
      <c r="L16" s="23">
        <f t="shared" si="1"/>
        <v>846.8449025542001</v>
      </c>
    </row>
    <row r="17" spans="1:12" ht="12.75">
      <c r="A17" s="18">
        <f t="shared" si="0"/>
        <v>13</v>
      </c>
      <c r="B17" s="18">
        <v>99190</v>
      </c>
      <c r="D17" s="20" t="s">
        <v>25</v>
      </c>
      <c r="I17" s="21">
        <f>'[1]LEA''S 7''10-6''11 Final'!L149</f>
        <v>87885</v>
      </c>
      <c r="K17" s="22">
        <v>0.0465452843</v>
      </c>
      <c r="L17" s="23">
        <f t="shared" si="1"/>
        <v>4090.6323107055005</v>
      </c>
    </row>
    <row r="18" spans="1:12" ht="12.75">
      <c r="A18" s="18">
        <f t="shared" si="0"/>
        <v>14</v>
      </c>
      <c r="B18" s="18">
        <v>13190</v>
      </c>
      <c r="D18" s="20" t="s">
        <v>26</v>
      </c>
      <c r="I18" s="21">
        <f>'[1]LEA''S 7''10-6''11 Final'!L45</f>
        <v>41083</v>
      </c>
      <c r="K18" s="22">
        <v>0.0465452843</v>
      </c>
      <c r="L18" s="23">
        <f t="shared" si="1"/>
        <v>1912.2199148969</v>
      </c>
    </row>
    <row r="19" spans="1:12" ht="12.75">
      <c r="A19" s="18">
        <f t="shared" si="0"/>
        <v>15</v>
      </c>
      <c r="B19" s="18">
        <v>15190</v>
      </c>
      <c r="D19" s="20" t="s">
        <v>27</v>
      </c>
      <c r="I19" s="21">
        <f>'[1]LEA''S 7''10-6''11 Final'!L49</f>
        <v>26574</v>
      </c>
      <c r="K19" s="22">
        <v>0.0465452843</v>
      </c>
      <c r="L19" s="23">
        <f t="shared" si="1"/>
        <v>1236.8943849882</v>
      </c>
    </row>
    <row r="20" spans="1:12" ht="12.75">
      <c r="A20" s="18">
        <f t="shared" si="0"/>
        <v>16</v>
      </c>
      <c r="B20" s="18">
        <v>16190</v>
      </c>
      <c r="D20" s="20" t="s">
        <v>28</v>
      </c>
      <c r="I20" s="21">
        <f>'[1]LEA''S 7''10-6''11 Final'!L53</f>
        <v>246094</v>
      </c>
      <c r="K20" s="22">
        <v>0.0465452843</v>
      </c>
      <c r="L20" s="23">
        <f t="shared" si="1"/>
        <v>11454.515194524201</v>
      </c>
    </row>
    <row r="21" spans="1:12" ht="12.75">
      <c r="A21" s="18">
        <f t="shared" si="0"/>
        <v>17</v>
      </c>
      <c r="B21" s="18">
        <v>17190</v>
      </c>
      <c r="D21" s="20" t="s">
        <v>29</v>
      </c>
      <c r="I21" s="21">
        <f>'[1]LEA''S 7''10-6''11 Final'!L57</f>
        <v>261321</v>
      </c>
      <c r="K21" s="22">
        <v>0.0465452843</v>
      </c>
      <c r="L21" s="23">
        <f t="shared" si="1"/>
        <v>12163.2602385603</v>
      </c>
    </row>
    <row r="22" spans="1:12" ht="12.75">
      <c r="A22" s="18">
        <f t="shared" si="0"/>
        <v>18</v>
      </c>
      <c r="B22" s="18">
        <v>18190</v>
      </c>
      <c r="D22" s="20" t="s">
        <v>30</v>
      </c>
      <c r="I22" s="21">
        <f>'[1]LEA''S 7''10-6''11 Final'!L61</f>
        <v>16592</v>
      </c>
      <c r="K22" s="22">
        <v>0.0465452843</v>
      </c>
      <c r="L22" s="23">
        <f t="shared" si="1"/>
        <v>772.2793571056001</v>
      </c>
    </row>
    <row r="23" spans="1:12" ht="12.75">
      <c r="A23" s="18">
        <f t="shared" si="0"/>
        <v>19</v>
      </c>
      <c r="B23" s="18">
        <v>19190</v>
      </c>
      <c r="D23" s="20" t="s">
        <v>31</v>
      </c>
      <c r="I23" s="21">
        <f>'[1]LEA''S 7''10-6''11 Final'!L65</f>
        <v>217823</v>
      </c>
      <c r="K23" s="22">
        <v>0.0465452843</v>
      </c>
      <c r="L23" s="23">
        <f t="shared" si="1"/>
        <v>10138.6334620789</v>
      </c>
    </row>
    <row r="24" spans="1:12" ht="12.75">
      <c r="A24" s="18">
        <f t="shared" si="0"/>
        <v>20</v>
      </c>
      <c r="B24" s="18">
        <v>20190</v>
      </c>
      <c r="D24" s="20" t="s">
        <v>32</v>
      </c>
      <c r="I24" s="21">
        <f>'[1]LEA''S 7''10-6''11 Final'!L69</f>
        <v>94848</v>
      </c>
      <c r="K24" s="22">
        <v>0.0465452843</v>
      </c>
      <c r="L24" s="23">
        <f t="shared" si="1"/>
        <v>4414.7271252864</v>
      </c>
    </row>
    <row r="25" spans="1:12" ht="12.75">
      <c r="A25" s="18">
        <f t="shared" si="0"/>
        <v>21</v>
      </c>
      <c r="B25" s="18">
        <v>21190</v>
      </c>
      <c r="D25" s="20" t="s">
        <v>33</v>
      </c>
      <c r="I25" s="21">
        <f>'[1]LEA''S 7''10-6''11 Final'!L73</f>
        <v>196196</v>
      </c>
      <c r="K25" s="22">
        <v>0.0465452843</v>
      </c>
      <c r="L25" s="23">
        <f t="shared" si="1"/>
        <v>9131.998598522801</v>
      </c>
    </row>
    <row r="26" spans="1:12" ht="12.75">
      <c r="A26" s="18">
        <f t="shared" si="0"/>
        <v>22</v>
      </c>
      <c r="B26" s="18">
        <v>22190</v>
      </c>
      <c r="D26" s="20" t="s">
        <v>34</v>
      </c>
      <c r="I26" s="21">
        <f>'[1]LEA''S 7''10-6''11 Final'!L77</f>
        <v>6866</v>
      </c>
      <c r="K26" s="22">
        <v>0.0465452843</v>
      </c>
      <c r="L26" s="23">
        <f t="shared" si="1"/>
        <v>319.57992200380005</v>
      </c>
    </row>
    <row r="27" spans="1:12" ht="12.75">
      <c r="A27" s="18">
        <f t="shared" si="0"/>
        <v>23</v>
      </c>
      <c r="B27" s="18">
        <v>23190</v>
      </c>
      <c r="D27" s="20" t="s">
        <v>35</v>
      </c>
      <c r="I27" s="21">
        <f>'[1]LEA''S 7''10-6''11 Final'!L81</f>
        <v>252943</v>
      </c>
      <c r="K27" s="22">
        <v>0.0465452843</v>
      </c>
      <c r="L27" s="23">
        <f t="shared" si="1"/>
        <v>11773.3038466949</v>
      </c>
    </row>
    <row r="28" spans="1:12" ht="12.75">
      <c r="A28" s="18">
        <f t="shared" si="0"/>
        <v>24</v>
      </c>
      <c r="B28" s="18">
        <v>24190</v>
      </c>
      <c r="D28" s="20" t="s">
        <v>36</v>
      </c>
      <c r="I28" s="21">
        <f>'[1]LEA''S 7''10-6''11 Final'!L85</f>
        <v>283651</v>
      </c>
      <c r="K28" s="22">
        <v>0.0465452843</v>
      </c>
      <c r="L28" s="23">
        <f t="shared" si="1"/>
        <v>13202.6164369793</v>
      </c>
    </row>
    <row r="29" spans="1:12" ht="12.75">
      <c r="A29" s="18">
        <f t="shared" si="0"/>
        <v>25</v>
      </c>
      <c r="B29" s="18">
        <v>25190</v>
      </c>
      <c r="D29" s="20" t="s">
        <v>37</v>
      </c>
      <c r="I29" s="21">
        <f>'[1]LEA''S 7''10-6''11 Final'!L89</f>
        <v>87965</v>
      </c>
      <c r="K29" s="22">
        <v>0.0465452843</v>
      </c>
      <c r="L29" s="23">
        <f t="shared" si="1"/>
        <v>4094.3559334495003</v>
      </c>
    </row>
    <row r="30" spans="1:12" ht="12.75">
      <c r="A30" s="18">
        <f t="shared" si="0"/>
        <v>26</v>
      </c>
      <c r="B30" s="18">
        <v>26190</v>
      </c>
      <c r="D30" s="20" t="s">
        <v>38</v>
      </c>
      <c r="I30" s="21">
        <f>'[1]LEA''S 7''10-6''11 Final'!L93</f>
        <v>1153895</v>
      </c>
      <c r="K30" s="22">
        <v>0.0465452843</v>
      </c>
      <c r="L30" s="23">
        <f t="shared" si="1"/>
        <v>53708.3708273485</v>
      </c>
    </row>
    <row r="31" spans="1:12" ht="12.75">
      <c r="A31" s="18">
        <f t="shared" si="0"/>
        <v>27</v>
      </c>
      <c r="B31" s="18">
        <v>27190</v>
      </c>
      <c r="D31" s="20" t="s">
        <v>39</v>
      </c>
      <c r="I31" s="21">
        <f>'[1]LEA''S 7''10-6''11 Final'!L97</f>
        <v>142256</v>
      </c>
      <c r="K31" s="22">
        <v>0.0465452843</v>
      </c>
      <c r="L31" s="23">
        <f t="shared" si="1"/>
        <v>6621.345963380801</v>
      </c>
    </row>
    <row r="32" spans="1:12" ht="12.75">
      <c r="A32" s="18">
        <f t="shared" si="0"/>
        <v>28</v>
      </c>
      <c r="B32" s="18">
        <v>28190</v>
      </c>
      <c r="D32" s="20" t="s">
        <v>40</v>
      </c>
      <c r="I32" s="21">
        <f>'[1]LEA''S 7''10-6''11 Final'!L101</f>
        <v>3368946</v>
      </c>
      <c r="K32" s="22">
        <v>0.0465452843</v>
      </c>
      <c r="L32" s="23">
        <f t="shared" si="1"/>
        <v>156808.5493613478</v>
      </c>
    </row>
    <row r="33" spans="1:12" ht="12.75">
      <c r="A33" s="18">
        <f t="shared" si="0"/>
        <v>29</v>
      </c>
      <c r="B33" s="18">
        <v>30190</v>
      </c>
      <c r="D33" s="20" t="s">
        <v>41</v>
      </c>
      <c r="I33" s="21">
        <f>'[1]LEA''S 7''10-6''11 Final'!L105</f>
        <v>107639</v>
      </c>
      <c r="K33" s="22">
        <v>0.0465452843</v>
      </c>
      <c r="L33" s="23">
        <f t="shared" si="1"/>
        <v>5010.0878567677</v>
      </c>
    </row>
    <row r="34" spans="1:12" ht="12.75">
      <c r="A34" s="18">
        <f t="shared" si="0"/>
        <v>30</v>
      </c>
      <c r="B34" s="18">
        <v>31190</v>
      </c>
      <c r="D34" s="20" t="s">
        <v>42</v>
      </c>
      <c r="I34" s="21">
        <f>'[1]LEA''S 7''10-6''11 Final'!L109</f>
        <v>175764</v>
      </c>
      <c r="K34" s="22">
        <v>0.0465452843</v>
      </c>
      <c r="L34" s="23">
        <f t="shared" si="1"/>
        <v>8180.985349705201</v>
      </c>
    </row>
    <row r="35" spans="1:12" ht="12.75">
      <c r="A35" s="18">
        <f t="shared" si="0"/>
        <v>31</v>
      </c>
      <c r="B35" s="18">
        <v>32190</v>
      </c>
      <c r="D35" s="20" t="s">
        <v>43</v>
      </c>
      <c r="I35" s="21">
        <f>'[1]LEA''S 7''10-6''11 Final'!L113</f>
        <v>226132</v>
      </c>
      <c r="K35" s="22">
        <v>0.0465452843</v>
      </c>
      <c r="L35" s="23">
        <f t="shared" si="1"/>
        <v>10525.3782293276</v>
      </c>
    </row>
    <row r="36" spans="1:12" ht="12.75">
      <c r="A36" s="18">
        <f t="shared" si="0"/>
        <v>32</v>
      </c>
      <c r="B36" s="18">
        <v>33190</v>
      </c>
      <c r="D36" s="20" t="s">
        <v>44</v>
      </c>
      <c r="I36" s="21">
        <f>'[1]LEA''S 7''10-6''11 Final'!L117</f>
        <v>139843</v>
      </c>
      <c r="K36" s="22">
        <v>0.0465452843</v>
      </c>
      <c r="L36" s="23">
        <f t="shared" si="1"/>
        <v>6509.032192364901</v>
      </c>
    </row>
    <row r="37" spans="1:12" ht="12.75">
      <c r="A37" s="18">
        <f t="shared" si="0"/>
        <v>33</v>
      </c>
      <c r="B37" s="18">
        <v>35190</v>
      </c>
      <c r="D37" s="20" t="s">
        <v>45</v>
      </c>
      <c r="I37" s="21">
        <f>'[1]LEA''S 7''10-6''11 Final'!L121</f>
        <v>620264</v>
      </c>
      <c r="K37" s="22">
        <v>0.0465452843</v>
      </c>
      <c r="L37" s="23">
        <f t="shared" si="1"/>
        <v>28870.364221055203</v>
      </c>
    </row>
    <row r="38" spans="1:12" ht="12.75">
      <c r="A38" s="18">
        <f t="shared" si="0"/>
        <v>34</v>
      </c>
      <c r="B38" s="18">
        <v>36190</v>
      </c>
      <c r="D38" s="20" t="s">
        <v>46</v>
      </c>
      <c r="I38" s="21">
        <f>'[1]LEA''S 7''10-6''11 Final'!L125</f>
        <v>252066</v>
      </c>
      <c r="K38" s="22">
        <v>0.0465452843</v>
      </c>
      <c r="L38" s="23">
        <f t="shared" si="1"/>
        <v>11732.483632363801</v>
      </c>
    </row>
    <row r="39" spans="1:12" ht="12.75">
      <c r="A39" s="18">
        <f t="shared" si="0"/>
        <v>35</v>
      </c>
      <c r="B39" s="18">
        <v>38190</v>
      </c>
      <c r="D39" s="20" t="s">
        <v>47</v>
      </c>
      <c r="I39" s="21">
        <f>'[1]LEA''S 7''10-6''11 Final'!L129</f>
        <v>324483</v>
      </c>
      <c r="K39" s="22">
        <v>0.0465452843</v>
      </c>
      <c r="L39" s="23">
        <f t="shared" si="1"/>
        <v>15103.153485516901</v>
      </c>
    </row>
    <row r="40" spans="1:14" ht="13.5" thickBot="1">
      <c r="A40" s="18">
        <f t="shared" si="0"/>
        <v>36</v>
      </c>
      <c r="B40" s="18">
        <v>39190</v>
      </c>
      <c r="D40" s="20" t="s">
        <v>48</v>
      </c>
      <c r="I40" s="21">
        <f>'[1]LEA''S 7''10-6''11 Final'!L133</f>
        <v>691190</v>
      </c>
      <c r="K40" s="22">
        <v>0.0465452843</v>
      </c>
      <c r="L40" s="25">
        <f t="shared" si="1"/>
        <v>32171.635055317</v>
      </c>
      <c r="N40" s="26"/>
    </row>
    <row r="41" spans="7:15" ht="13.5" thickBot="1">
      <c r="G41" s="27" t="s">
        <v>49</v>
      </c>
      <c r="H41" s="28">
        <f>A40</f>
        <v>36</v>
      </c>
      <c r="I41" s="29">
        <f>SUM(I5:I40)</f>
        <v>12710658</v>
      </c>
      <c r="L41" s="30">
        <f>SUM(L5:L40)+0.01</f>
        <v>591621.2002500695</v>
      </c>
      <c r="M41" s="31"/>
      <c r="O41" s="32"/>
    </row>
    <row r="42" spans="1:7" ht="13.5" thickBot="1">
      <c r="A42" s="17" t="s">
        <v>0</v>
      </c>
      <c r="B42" s="17"/>
      <c r="C42" s="17"/>
      <c r="D42" s="17"/>
      <c r="G42" s="3">
        <v>2012</v>
      </c>
    </row>
    <row r="43" spans="1:12" ht="13.5" thickBot="1">
      <c r="A43" s="5"/>
      <c r="B43" s="6" t="s">
        <v>1</v>
      </c>
      <c r="C43" s="7"/>
      <c r="D43" s="8" t="s">
        <v>2</v>
      </c>
      <c r="E43" s="9"/>
      <c r="F43" s="9"/>
      <c r="G43" s="10"/>
      <c r="H43" s="7"/>
      <c r="I43" s="6" t="s">
        <v>3</v>
      </c>
      <c r="J43" s="7"/>
      <c r="K43" s="11" t="s">
        <v>4</v>
      </c>
      <c r="L43" s="12" t="s">
        <v>5</v>
      </c>
    </row>
    <row r="44" spans="1:12" ht="12.75">
      <c r="A44" s="3">
        <v>37</v>
      </c>
      <c r="B44" s="3">
        <v>4205</v>
      </c>
      <c r="D44" s="15" t="s">
        <v>51</v>
      </c>
      <c r="E44" s="33"/>
      <c r="F44" s="15"/>
      <c r="G44" s="15"/>
      <c r="H44" s="15"/>
      <c r="I44" s="34">
        <f>'[1]INDEPEND 7'10-6'11 Final'!D10</f>
        <v>8300</v>
      </c>
      <c r="K44" s="22">
        <v>0.0465452843</v>
      </c>
      <c r="L44" s="23">
        <f>I44*K44</f>
        <v>386.32585969</v>
      </c>
    </row>
    <row r="45" spans="1:15" ht="12.75">
      <c r="A45" s="13">
        <v>38</v>
      </c>
      <c r="B45" s="19" t="s">
        <v>52</v>
      </c>
      <c r="D45" s="20" t="s">
        <v>53</v>
      </c>
      <c r="H45" s="15"/>
      <c r="I45" s="21">
        <f>+'[1]INDEPEND 7'10-6'11 Final'!D14</f>
        <v>10597</v>
      </c>
      <c r="K45" s="22">
        <v>0.0465452843</v>
      </c>
      <c r="L45" s="23">
        <f>I45*K45</f>
        <v>493.24037772710005</v>
      </c>
      <c r="O45" s="32"/>
    </row>
    <row r="46" spans="1:12" ht="12.75">
      <c r="A46" s="18">
        <v>39</v>
      </c>
      <c r="B46" s="19">
        <v>10802</v>
      </c>
      <c r="D46" s="20" t="s">
        <v>54</v>
      </c>
      <c r="H46" s="15"/>
      <c r="I46" s="21">
        <f>+'[1]INDEPEND 7'10-6'11 Final'!D18</f>
        <v>10377</v>
      </c>
      <c r="K46" s="22">
        <v>0.0465452843</v>
      </c>
      <c r="L46" s="23">
        <f aca="true" t="shared" si="2" ref="L46:L63">I46*K46</f>
        <v>483.00041518110004</v>
      </c>
    </row>
    <row r="47" spans="1:12" ht="12.75">
      <c r="A47" s="18">
        <v>40</v>
      </c>
      <c r="B47" s="18">
        <v>10804</v>
      </c>
      <c r="D47" s="20" t="s">
        <v>55</v>
      </c>
      <c r="I47" s="21">
        <f>+'[1]INDEPEND 7'10-6'11 Final'!D22</f>
        <v>20109</v>
      </c>
      <c r="K47" s="22">
        <v>0.0465452843</v>
      </c>
      <c r="L47" s="23">
        <f t="shared" si="2"/>
        <v>935.9791219887001</v>
      </c>
    </row>
    <row r="48" spans="1:12" ht="12.75">
      <c r="A48" s="3">
        <v>41</v>
      </c>
      <c r="B48" s="18">
        <v>16221</v>
      </c>
      <c r="D48" s="20" t="s">
        <v>56</v>
      </c>
      <c r="I48" s="21">
        <f>'[1]INDEPEND 7'10-6'11 Final'!D26</f>
        <v>16155</v>
      </c>
      <c r="K48" s="22">
        <v>0.0465452843</v>
      </c>
      <c r="L48" s="23">
        <f t="shared" si="2"/>
        <v>751.9390678665001</v>
      </c>
    </row>
    <row r="49" spans="1:14" s="79" customFormat="1" ht="12.75">
      <c r="A49" s="13">
        <v>42</v>
      </c>
      <c r="B49" s="80">
        <v>17701</v>
      </c>
      <c r="C49" s="81"/>
      <c r="D49" s="83" t="s">
        <v>57</v>
      </c>
      <c r="I49" s="82">
        <f>+'[1]INDEPEND 7'10-6'11 Final'!D30</f>
        <v>88202</v>
      </c>
      <c r="K49" s="76">
        <v>0.0465452843</v>
      </c>
      <c r="L49" s="77">
        <f>I49*K49+0.01</f>
        <v>4105.397165828601</v>
      </c>
      <c r="M49" s="75"/>
      <c r="N49" s="78"/>
    </row>
    <row r="50" spans="1:14" ht="12.75">
      <c r="A50" s="18">
        <v>43</v>
      </c>
      <c r="B50" s="18">
        <v>19801</v>
      </c>
      <c r="D50" s="20" t="s">
        <v>58</v>
      </c>
      <c r="I50" s="21">
        <f>'[1]INDEPEND 7'10-6'11 Final'!D34</f>
        <v>10573</v>
      </c>
      <c r="K50" s="22">
        <v>0.0465452843</v>
      </c>
      <c r="L50" s="23">
        <f>I50*K50</f>
        <v>492.12329090390006</v>
      </c>
      <c r="M50" s="35"/>
      <c r="N50" s="36"/>
    </row>
    <row r="51" spans="1:12" ht="12.75">
      <c r="A51" s="18">
        <v>44</v>
      </c>
      <c r="B51" s="18">
        <v>26602</v>
      </c>
      <c r="D51" s="20" t="s">
        <v>59</v>
      </c>
      <c r="I51" s="21">
        <f>'[1]INDEPEND 7'10-6'11 Final'!D38</f>
        <v>18552</v>
      </c>
      <c r="K51" s="22">
        <v>0.0465452843</v>
      </c>
      <c r="L51" s="23">
        <f>I51*K51</f>
        <v>863.5081143336</v>
      </c>
    </row>
    <row r="52" spans="1:12" ht="12.75">
      <c r="A52" s="3">
        <v>45</v>
      </c>
      <c r="B52" s="18">
        <v>26808</v>
      </c>
      <c r="D52" s="20" t="s">
        <v>60</v>
      </c>
      <c r="I52" s="21">
        <f>+'[1]INDEPEND 7'10-6'11 Final'!D42</f>
        <v>46974</v>
      </c>
      <c r="K52" s="22">
        <v>0.0465452843</v>
      </c>
      <c r="L52" s="23">
        <f t="shared" si="2"/>
        <v>2186.4181847082</v>
      </c>
    </row>
    <row r="53" spans="1:12" ht="12.75">
      <c r="A53" s="18">
        <v>47</v>
      </c>
      <c r="B53" s="18">
        <v>28345</v>
      </c>
      <c r="D53" s="20" t="s">
        <v>61</v>
      </c>
      <c r="I53" s="21">
        <f>'[1]INDEPEND 7'10-6'11 Final'!D46</f>
        <v>459</v>
      </c>
      <c r="K53" s="22">
        <v>0.0465452843</v>
      </c>
      <c r="L53" s="23">
        <f t="shared" si="2"/>
        <v>21.364285493700002</v>
      </c>
    </row>
    <row r="54" spans="1:12" ht="12.75">
      <c r="A54" s="18">
        <v>48</v>
      </c>
      <c r="B54" s="18">
        <v>28505</v>
      </c>
      <c r="D54" s="20" t="s">
        <v>62</v>
      </c>
      <c r="I54" s="21">
        <f>+'[1]INDEPEND 7'10-6'11 Final'!D50</f>
        <v>23804</v>
      </c>
      <c r="K54" s="22">
        <v>0.0465452843</v>
      </c>
      <c r="L54" s="23">
        <f t="shared" si="2"/>
        <v>1107.9639474772</v>
      </c>
    </row>
    <row r="55" spans="1:12" ht="12.75">
      <c r="A55" s="3">
        <v>49</v>
      </c>
      <c r="B55" s="18">
        <v>28703</v>
      </c>
      <c r="D55" s="20" t="s">
        <v>63</v>
      </c>
      <c r="I55" s="21">
        <f>+'[1]INDEPEND 7'10-6'11 Final'!D54</f>
        <v>112297</v>
      </c>
      <c r="K55" s="22">
        <v>0.0465452843</v>
      </c>
      <c r="L55" s="23">
        <f t="shared" si="2"/>
        <v>5226.8957910371</v>
      </c>
    </row>
    <row r="56" spans="1:12" ht="12.75">
      <c r="A56" s="13">
        <v>50</v>
      </c>
      <c r="B56" s="18">
        <v>28816</v>
      </c>
      <c r="D56" s="20" t="s">
        <v>64</v>
      </c>
      <c r="I56" s="21">
        <f>+'[1]INDEPEND 7'10-6'11 Final'!D58</f>
        <v>4252</v>
      </c>
      <c r="K56" s="22">
        <v>0.0465452843</v>
      </c>
      <c r="L56" s="23">
        <f t="shared" si="2"/>
        <v>197.91054884360003</v>
      </c>
    </row>
    <row r="57" spans="1:12" ht="12.75">
      <c r="A57" s="18">
        <v>51</v>
      </c>
      <c r="B57" s="18">
        <v>28823</v>
      </c>
      <c r="D57" s="20" t="s">
        <v>65</v>
      </c>
      <c r="I57" s="21">
        <f>+'[1]INDEPEND 7'10-6'11 Final'!D62</f>
        <v>7998</v>
      </c>
      <c r="K57" s="22">
        <v>0.0465452843</v>
      </c>
      <c r="L57" s="23">
        <f t="shared" si="2"/>
        <v>372.2691838314</v>
      </c>
    </row>
    <row r="58" spans="1:12" ht="12.75">
      <c r="A58" s="18">
        <v>52</v>
      </c>
      <c r="B58" s="18">
        <v>32319</v>
      </c>
      <c r="D58" s="20" t="s">
        <v>66</v>
      </c>
      <c r="I58" s="21">
        <f>+'[1]INDEPEND 7'10-6'11 Final'!D66</f>
        <v>7100</v>
      </c>
      <c r="K58" s="22">
        <v>0.0465452843</v>
      </c>
      <c r="L58" s="23">
        <f t="shared" si="2"/>
        <v>330.47151853</v>
      </c>
    </row>
    <row r="59" spans="1:12" ht="12.75">
      <c r="A59" s="3">
        <v>53</v>
      </c>
      <c r="B59" s="18">
        <v>32601</v>
      </c>
      <c r="D59" s="20" t="s">
        <v>67</v>
      </c>
      <c r="I59" s="21">
        <f>+'[1]INDEPEND 7'10-6'11 Final'!D70</f>
        <v>13191</v>
      </c>
      <c r="K59" s="22">
        <v>0.0465452843</v>
      </c>
      <c r="L59" s="23">
        <f t="shared" si="2"/>
        <v>613.9788452013</v>
      </c>
    </row>
    <row r="60" spans="1:12" ht="12.75">
      <c r="A60" s="13">
        <v>54</v>
      </c>
      <c r="B60" s="18">
        <v>35141</v>
      </c>
      <c r="D60" s="20" t="s">
        <v>68</v>
      </c>
      <c r="I60" s="21">
        <f>+'[1]INDEPEND 7'10-6'11 Final'!D74</f>
        <v>1600</v>
      </c>
      <c r="K60" s="22">
        <v>0.0465452843</v>
      </c>
      <c r="L60" s="23">
        <f t="shared" si="2"/>
        <v>74.47245488</v>
      </c>
    </row>
    <row r="61" spans="1:12" ht="12.75">
      <c r="A61" s="18">
        <v>55</v>
      </c>
      <c r="B61" s="18">
        <v>39601</v>
      </c>
      <c r="D61" s="20" t="s">
        <v>69</v>
      </c>
      <c r="I61" s="21">
        <f>+'[1]INDEPEND 7'10-6'11 Final'!D78</f>
        <v>15102</v>
      </c>
      <c r="K61" s="22">
        <v>0.0465452843</v>
      </c>
      <c r="L61" s="23">
        <f t="shared" si="2"/>
        <v>702.9268834986001</v>
      </c>
    </row>
    <row r="62" spans="1:14" ht="12.75">
      <c r="A62" s="18">
        <v>56</v>
      </c>
      <c r="B62" s="18">
        <v>96201</v>
      </c>
      <c r="D62" s="20" t="s">
        <v>70</v>
      </c>
      <c r="I62" s="21">
        <f>+'[1]INDEPEND 7'10-6'11 Final'!D82</f>
        <v>5945</v>
      </c>
      <c r="K62" s="22">
        <v>0.0465452843</v>
      </c>
      <c r="L62" s="37">
        <f t="shared" si="2"/>
        <v>276.7117151635</v>
      </c>
      <c r="N62" s="26"/>
    </row>
    <row r="63" spans="1:14" ht="13.5" thickBot="1">
      <c r="A63" s="3">
        <v>57</v>
      </c>
      <c r="B63" s="18">
        <v>97601</v>
      </c>
      <c r="D63" s="20" t="s">
        <v>71</v>
      </c>
      <c r="I63" s="21">
        <f>'[1]INDEPEND 7'10-6'11 Final'!D86</f>
        <v>3620</v>
      </c>
      <c r="K63" s="22">
        <v>0.0465452843</v>
      </c>
      <c r="L63" s="25">
        <f t="shared" si="2"/>
        <v>168.49392916600002</v>
      </c>
      <c r="N63" s="26"/>
    </row>
    <row r="64" spans="1:13" ht="13.5" thickBot="1">
      <c r="A64" s="18"/>
      <c r="G64" s="27" t="s">
        <v>49</v>
      </c>
      <c r="H64" s="38">
        <v>20</v>
      </c>
      <c r="I64" s="39">
        <f>SUM(I44:I63)</f>
        <v>425207</v>
      </c>
      <c r="J64" s="40"/>
      <c r="K64" s="3" t="s">
        <v>50</v>
      </c>
      <c r="L64" s="30">
        <f>SUM(L44:L63)</f>
        <v>19791.3907013501</v>
      </c>
      <c r="M64" s="31" t="s">
        <v>72</v>
      </c>
    </row>
    <row r="65" spans="1:14" ht="12.75">
      <c r="A65" s="18"/>
      <c r="G65" s="41"/>
      <c r="H65" s="42"/>
      <c r="I65" s="43"/>
      <c r="N65" s="44"/>
    </row>
    <row r="66" spans="1:14" ht="13.5" thickBot="1">
      <c r="A66" s="3" t="s">
        <v>0</v>
      </c>
      <c r="G66" s="3">
        <v>2012</v>
      </c>
      <c r="I66" s="43"/>
      <c r="N66" s="44"/>
    </row>
    <row r="67" spans="1:12" ht="13.5" thickBot="1">
      <c r="A67" s="5"/>
      <c r="B67" s="6" t="s">
        <v>1</v>
      </c>
      <c r="C67" s="7"/>
      <c r="D67" s="8" t="s">
        <v>2</v>
      </c>
      <c r="E67" s="9"/>
      <c r="F67" s="9"/>
      <c r="G67" s="10"/>
      <c r="H67" s="7"/>
      <c r="I67" s="6" t="s">
        <v>3</v>
      </c>
      <c r="J67" s="7"/>
      <c r="K67" s="11" t="s">
        <v>4</v>
      </c>
      <c r="L67" s="12" t="s">
        <v>5</v>
      </c>
    </row>
    <row r="68" spans="1:12" ht="12.75">
      <c r="A68" s="18">
        <v>58</v>
      </c>
      <c r="B68" s="19" t="s">
        <v>73</v>
      </c>
      <c r="D68" s="20" t="s">
        <v>74</v>
      </c>
      <c r="I68" s="21">
        <f>+'[1]RCCI''s 7''10-6''11 Final'!D9</f>
        <v>6608</v>
      </c>
      <c r="K68" s="22">
        <v>0.0465452843</v>
      </c>
      <c r="L68" s="23">
        <f>I68*K68</f>
        <v>307.5712386544</v>
      </c>
    </row>
    <row r="69" spans="1:12" ht="12.75">
      <c r="A69" s="18">
        <v>59</v>
      </c>
      <c r="B69" s="19" t="s">
        <v>75</v>
      </c>
      <c r="D69" s="20" t="s">
        <v>76</v>
      </c>
      <c r="I69" s="21">
        <f>+'[1]RCCI''s 7''10-6''11 Final'!D13</f>
        <v>1151</v>
      </c>
      <c r="K69" s="22">
        <v>0.0465452843</v>
      </c>
      <c r="L69" s="23">
        <f aca="true" t="shared" si="3" ref="L69:L89">I69*K69</f>
        <v>53.57362222930001</v>
      </c>
    </row>
    <row r="70" spans="1:14" s="79" customFormat="1" ht="12.75">
      <c r="A70" s="84">
        <v>60</v>
      </c>
      <c r="B70" s="85" t="s">
        <v>77</v>
      </c>
      <c r="D70" s="83" t="s">
        <v>78</v>
      </c>
      <c r="I70" s="82">
        <f>+'[1]RCCI''s 7''10-6''11 Final'!D17</f>
        <v>47099</v>
      </c>
      <c r="J70" s="75"/>
      <c r="K70" s="76">
        <v>0.0465452843</v>
      </c>
      <c r="L70" s="77">
        <f t="shared" si="3"/>
        <v>2192.2363452457002</v>
      </c>
      <c r="M70" s="75"/>
      <c r="N70" s="78"/>
    </row>
    <row r="71" spans="1:15" ht="12.75">
      <c r="A71" s="18">
        <v>61</v>
      </c>
      <c r="B71" s="18">
        <v>7805</v>
      </c>
      <c r="D71" s="20" t="s">
        <v>79</v>
      </c>
      <c r="I71" s="21">
        <f>+'[1]RCCI''s 7''10-6''11 Final'!D21</f>
        <v>2103</v>
      </c>
      <c r="K71" s="22">
        <v>0.0465452843</v>
      </c>
      <c r="L71" s="23">
        <f t="shared" si="3"/>
        <v>97.88473288290001</v>
      </c>
      <c r="O71" s="32"/>
    </row>
    <row r="72" spans="1:15" ht="12.75">
      <c r="A72" s="18">
        <v>62</v>
      </c>
      <c r="B72" s="18">
        <v>10804</v>
      </c>
      <c r="D72" s="20" t="s">
        <v>80</v>
      </c>
      <c r="I72" s="21">
        <f>'[1]RCCI''s 7''10-6''11 Final'!D25</f>
        <v>49149</v>
      </c>
      <c r="K72" s="22">
        <v>0.0465452843</v>
      </c>
      <c r="L72" s="23">
        <f t="shared" si="3"/>
        <v>2287.6541780607004</v>
      </c>
      <c r="O72" s="45"/>
    </row>
    <row r="73" spans="1:12" ht="12.75">
      <c r="A73" s="18">
        <v>63</v>
      </c>
      <c r="B73" s="18">
        <v>13801</v>
      </c>
      <c r="D73" s="20" t="s">
        <v>81</v>
      </c>
      <c r="I73" s="21">
        <f>+'[1]RCCI''s 7''10-6''11 Final'!D29</f>
        <v>18580</v>
      </c>
      <c r="K73" s="22">
        <v>0.0465452843</v>
      </c>
      <c r="L73" s="23">
        <f t="shared" si="3"/>
        <v>864.811382294</v>
      </c>
    </row>
    <row r="74" spans="1:12" ht="12.75">
      <c r="A74" s="46">
        <v>64</v>
      </c>
      <c r="B74" s="18">
        <v>20801</v>
      </c>
      <c r="D74" s="20" t="s">
        <v>82</v>
      </c>
      <c r="I74" s="21">
        <f>+'[1]RCCI''s 7''10-6''11 Final'!D33</f>
        <v>8810</v>
      </c>
      <c r="K74" s="22">
        <v>0.0465452843</v>
      </c>
      <c r="L74" s="23">
        <f t="shared" si="3"/>
        <v>410.063954683</v>
      </c>
    </row>
    <row r="75" spans="1:14" ht="12.75">
      <c r="A75" s="18">
        <v>65</v>
      </c>
      <c r="B75" s="18">
        <v>24805</v>
      </c>
      <c r="D75" s="20" t="s">
        <v>83</v>
      </c>
      <c r="I75" s="21">
        <f>+'[1]RCCI''s 7''10-6''11 Final'!D37</f>
        <v>9528</v>
      </c>
      <c r="K75" s="22">
        <v>0.0465452843</v>
      </c>
      <c r="L75" s="23">
        <f t="shared" si="3"/>
        <v>443.48346881040004</v>
      </c>
      <c r="N75" s="47"/>
    </row>
    <row r="76" spans="1:14" ht="12.75">
      <c r="A76" s="18">
        <v>66</v>
      </c>
      <c r="B76" s="18">
        <v>26801</v>
      </c>
      <c r="D76" s="20" t="s">
        <v>84</v>
      </c>
      <c r="I76" s="21">
        <f>+'[1]RCCI''s 7''10-6''11 Final'!D41</f>
        <v>8152</v>
      </c>
      <c r="K76" s="22">
        <v>0.0465452843</v>
      </c>
      <c r="L76" s="23">
        <f t="shared" si="3"/>
        <v>379.43715761360005</v>
      </c>
      <c r="N76" s="47"/>
    </row>
    <row r="77" spans="1:14" ht="12.75">
      <c r="A77" s="18">
        <v>67</v>
      </c>
      <c r="B77" s="18">
        <v>26802</v>
      </c>
      <c r="D77" s="20" t="s">
        <v>85</v>
      </c>
      <c r="I77" s="21">
        <f>+'[1]RCCI''s 7''10-6''11 Final'!D45</f>
        <v>824</v>
      </c>
      <c r="K77" s="22">
        <v>0.0465452843</v>
      </c>
      <c r="L77" s="23">
        <f t="shared" si="3"/>
        <v>38.353314263200005</v>
      </c>
      <c r="N77" s="47"/>
    </row>
    <row r="78" spans="1:14" ht="12.75">
      <c r="A78" s="46">
        <v>68</v>
      </c>
      <c r="B78" s="18">
        <v>26804</v>
      </c>
      <c r="D78" s="20" t="s">
        <v>86</v>
      </c>
      <c r="I78" s="21">
        <f>+'[1]RCCI''s 7''10-6''11 Final'!D49</f>
        <v>1121</v>
      </c>
      <c r="K78" s="22">
        <v>0.0465452843</v>
      </c>
      <c r="L78" s="23">
        <f t="shared" si="3"/>
        <v>52.1772637003</v>
      </c>
      <c r="N78" s="47"/>
    </row>
    <row r="79" spans="1:12" ht="12.75">
      <c r="A79" s="18">
        <v>69</v>
      </c>
      <c r="B79" s="18">
        <v>27801</v>
      </c>
      <c r="D79" s="20" t="s">
        <v>87</v>
      </c>
      <c r="I79" s="48">
        <f>+'[1]RCCI''s 7''10-6''11 Final'!D53</f>
        <v>9446</v>
      </c>
      <c r="K79" s="22">
        <v>0.0465452843</v>
      </c>
      <c r="L79" s="23">
        <f t="shared" si="3"/>
        <v>439.6667554978</v>
      </c>
    </row>
    <row r="80" spans="1:12" ht="12.75">
      <c r="A80" s="18">
        <v>70</v>
      </c>
      <c r="B80" s="18">
        <v>28816</v>
      </c>
      <c r="D80" s="20" t="s">
        <v>64</v>
      </c>
      <c r="I80" s="21">
        <f>+'[1]RCCI''s 7''10-6''11 Final'!D57</f>
        <v>5624</v>
      </c>
      <c r="K80" s="22">
        <v>0.0465452843</v>
      </c>
      <c r="L80" s="23">
        <f t="shared" si="3"/>
        <v>261.7706789032</v>
      </c>
    </row>
    <row r="81" spans="1:12" ht="12.75">
      <c r="A81" s="18">
        <v>71</v>
      </c>
      <c r="B81" s="18">
        <v>28819</v>
      </c>
      <c r="D81" s="20" t="s">
        <v>88</v>
      </c>
      <c r="I81" s="21">
        <f>+'[1]RCCI''s 7''10-6''11 Final'!D61</f>
        <v>1442</v>
      </c>
      <c r="K81" s="22">
        <v>0.0465452843</v>
      </c>
      <c r="L81" s="23">
        <f t="shared" si="3"/>
        <v>67.1182999606</v>
      </c>
    </row>
    <row r="82" spans="1:12" ht="12.75">
      <c r="A82" s="46">
        <v>72</v>
      </c>
      <c r="B82" s="18">
        <v>28821</v>
      </c>
      <c r="D82" s="20" t="s">
        <v>89</v>
      </c>
      <c r="I82" s="21">
        <f>+'[1]RCCI''s 7''10-6''11 Final'!D65</f>
        <v>2756</v>
      </c>
      <c r="K82" s="22">
        <v>0.0465452843</v>
      </c>
      <c r="L82" s="23">
        <f t="shared" si="3"/>
        <v>128.27880353080002</v>
      </c>
    </row>
    <row r="83" spans="1:12" ht="12.75">
      <c r="A83" s="18">
        <v>73</v>
      </c>
      <c r="B83" s="18">
        <v>28822</v>
      </c>
      <c r="D83" s="20" t="s">
        <v>90</v>
      </c>
      <c r="I83" s="21">
        <f>+'[1]RCCI''s 7''10-6''11 Final'!D69</f>
        <v>1643</v>
      </c>
      <c r="K83" s="22">
        <v>0.0465452843</v>
      </c>
      <c r="L83" s="23">
        <f t="shared" si="3"/>
        <v>76.4739021049</v>
      </c>
    </row>
    <row r="84" spans="1:12" ht="12.75">
      <c r="A84" s="18">
        <v>74</v>
      </c>
      <c r="B84" s="18">
        <v>28824</v>
      </c>
      <c r="D84" s="20" t="s">
        <v>91</v>
      </c>
      <c r="I84" s="21">
        <f>+'[1]RCCI''s 7''10-6''11 Final'!D73</f>
        <v>4325</v>
      </c>
      <c r="K84" s="22">
        <v>0.0465452843</v>
      </c>
      <c r="L84" s="23">
        <f t="shared" si="3"/>
        <v>201.30835459750003</v>
      </c>
    </row>
    <row r="85" spans="1:12" ht="12.75">
      <c r="A85" s="18">
        <v>75</v>
      </c>
      <c r="B85" s="49">
        <v>28864</v>
      </c>
      <c r="C85" s="50"/>
      <c r="D85" s="13" t="s">
        <v>92</v>
      </c>
      <c r="E85" s="20"/>
      <c r="I85" s="21">
        <f>+'[1]RCCI''s 7''10-6''11 Final'!D77</f>
        <v>6038</v>
      </c>
      <c r="K85" s="22">
        <v>0.0465452843</v>
      </c>
      <c r="L85" s="23">
        <f t="shared" si="3"/>
        <v>281.0404266034</v>
      </c>
    </row>
    <row r="86" spans="1:12" ht="12.75">
      <c r="A86" s="46">
        <v>76</v>
      </c>
      <c r="B86" s="51">
        <v>35801</v>
      </c>
      <c r="C86" s="50"/>
      <c r="D86" s="52" t="s">
        <v>93</v>
      </c>
      <c r="E86" s="20"/>
      <c r="I86" s="21">
        <f>+'[1]RCCI''s 7''10-6''11 Final'!D81</f>
        <v>1407</v>
      </c>
      <c r="K86" s="22">
        <v>0.0465452843</v>
      </c>
      <c r="L86" s="23">
        <f t="shared" si="3"/>
        <v>65.48921501010001</v>
      </c>
    </row>
    <row r="87" spans="1:12" ht="12.75">
      <c r="A87" s="18">
        <v>77</v>
      </c>
      <c r="B87" s="18">
        <v>39802</v>
      </c>
      <c r="D87" s="20" t="s">
        <v>94</v>
      </c>
      <c r="I87" s="21">
        <f>+'[1]RCCI''s 7''10-6''11 Final'!D85</f>
        <v>2294</v>
      </c>
      <c r="K87" s="22">
        <v>0.0465452843</v>
      </c>
      <c r="L87" s="23">
        <f t="shared" si="3"/>
        <v>106.77488218420001</v>
      </c>
    </row>
    <row r="88" spans="1:12" ht="12.75">
      <c r="A88" s="18">
        <v>78</v>
      </c>
      <c r="B88" s="53">
        <v>70801</v>
      </c>
      <c r="C88" s="54"/>
      <c r="D88" s="20" t="s">
        <v>95</v>
      </c>
      <c r="I88" s="21">
        <f>+'[1]RCCI''s 7''10-6''11 Final'!D89</f>
        <v>3143</v>
      </c>
      <c r="K88" s="22">
        <v>0.0465452843</v>
      </c>
      <c r="L88" s="23">
        <f>I88*K88</f>
        <v>146.2918285549</v>
      </c>
    </row>
    <row r="89" spans="1:12" ht="13.5" thickBot="1">
      <c r="A89" s="18">
        <v>79</v>
      </c>
      <c r="B89" s="18">
        <v>96801</v>
      </c>
      <c r="D89" s="20" t="s">
        <v>96</v>
      </c>
      <c r="I89" s="21">
        <f>+'[1]RCCI''s 7''10-6''11 Final'!D93</f>
        <v>14974</v>
      </c>
      <c r="K89" s="22">
        <v>0.0465452843</v>
      </c>
      <c r="L89" s="25">
        <f t="shared" si="3"/>
        <v>696.9690871082</v>
      </c>
    </row>
    <row r="90" spans="7:13" ht="13.5" thickBot="1">
      <c r="G90" s="27" t="s">
        <v>49</v>
      </c>
      <c r="H90" s="28">
        <f>COUNT(A68:A89)</f>
        <v>22</v>
      </c>
      <c r="I90" s="29">
        <f>SUM(I68:I89)</f>
        <v>206217</v>
      </c>
      <c r="L90" s="55">
        <f>SUM(L68:L89)-0.01999</f>
        <v>9598.408902493102</v>
      </c>
      <c r="M90" s="31"/>
    </row>
    <row r="91" spans="8:10" ht="13.5" thickBot="1">
      <c r="H91" s="56"/>
      <c r="I91" s="57"/>
      <c r="J91" s="32"/>
    </row>
    <row r="92" spans="8:13" ht="14.25" thickBot="1">
      <c r="H92" s="58" t="s">
        <v>97</v>
      </c>
      <c r="I92" s="59">
        <f>+I41+I64+I90</f>
        <v>13342082</v>
      </c>
      <c r="J92" s="32"/>
      <c r="L92" s="60">
        <f>+L41+L64+L90</f>
        <v>621010.9998539126</v>
      </c>
      <c r="M92" s="61"/>
    </row>
    <row r="93" spans="8:13" ht="12.75">
      <c r="H93" s="58"/>
      <c r="I93" s="59"/>
      <c r="J93" s="32"/>
      <c r="L93" s="62"/>
      <c r="M93" s="63"/>
    </row>
    <row r="94" spans="8:12" ht="13.5" thickBot="1">
      <c r="H94" s="64"/>
      <c r="I94" s="65"/>
      <c r="J94" s="32"/>
      <c r="L94" s="66"/>
    </row>
    <row r="95" spans="6:12" ht="14.25" thickBot="1">
      <c r="F95" s="67" t="s">
        <v>98</v>
      </c>
      <c r="G95" s="68"/>
      <c r="H95" s="69">
        <f>H41+H64+H90</f>
        <v>78</v>
      </c>
      <c r="I95" s="70">
        <f>I41+I64+I90</f>
        <v>13342082</v>
      </c>
      <c r="L95" s="71">
        <f>+L92</f>
        <v>621010.9998539126</v>
      </c>
    </row>
    <row r="96" spans="9:12" ht="12.75">
      <c r="I96" s="72"/>
      <c r="L96" s="63"/>
    </row>
    <row r="97" spans="4:12" ht="12.75">
      <c r="D97" s="73"/>
      <c r="E97" s="73"/>
      <c r="F97" s="73"/>
      <c r="G97" s="73"/>
      <c r="H97" s="73"/>
      <c r="L97" s="66"/>
    </row>
    <row r="98" spans="4:12" ht="12.75">
      <c r="D98" s="15"/>
      <c r="E98" s="33"/>
      <c r="F98" s="15"/>
      <c r="G98" s="15"/>
      <c r="H98" s="15"/>
      <c r="L98" s="17"/>
    </row>
    <row r="99" spans="4:8" ht="12.75">
      <c r="D99" s="74"/>
      <c r="E99" s="33"/>
      <c r="F99" s="15"/>
      <c r="G99" s="15"/>
      <c r="H99" s="15"/>
    </row>
  </sheetData>
  <sheetProtection password="DC6B" sheet="1"/>
  <mergeCells count="5">
    <mergeCell ref="D3:G3"/>
    <mergeCell ref="D43:G43"/>
    <mergeCell ref="D67:G67"/>
    <mergeCell ref="F95:G95"/>
    <mergeCell ref="D97:H97"/>
  </mergeCells>
  <printOptions gridLines="1"/>
  <pageMargins left="0.75" right="0.75" top="1" bottom="1" header="0.5" footer="0.5"/>
  <pageSetup horizontalDpi="600" verticalDpi="600" orientation="landscape" scale="80" r:id="rId1"/>
  <headerFooter alignWithMargins="0">
    <oddFooter>&amp;CPage &amp;P of &amp;N</oddFooter>
  </headerFooter>
  <rowBreaks count="2" manualBreakCount="2">
    <brk id="41" max="255" man="1"/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Capece, Leslie</dc:creator>
  <cp:keywords/>
  <dc:description/>
  <cp:lastModifiedBy>Capece, Leslie</cp:lastModifiedBy>
  <dcterms:created xsi:type="dcterms:W3CDTF">2015-06-03T16:36:06Z</dcterms:created>
  <dcterms:modified xsi:type="dcterms:W3CDTF">2015-06-03T16:38:13Z</dcterms:modified>
  <cp:category/>
  <cp:version/>
  <cp:contentType/>
  <cp:contentStatus/>
</cp:coreProperties>
</file>